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Desmi\"/>
    </mc:Choice>
  </mc:AlternateContent>
  <xr:revisionPtr revIDLastSave="0" documentId="13_ncr:1_{1977CAB1-1937-401C-8540-40C47CB24493}" xr6:coauthVersionLast="38" xr6:coauthVersionMax="38" xr10:uidLastSave="{00000000-0000-0000-0000-000000000000}"/>
  <bookViews>
    <workbookView xWindow="0" yWindow="0" windowWidth="20490" windowHeight="7545" activeTab="3" xr2:uid="{1B25C9E8-5AAD-43AE-9617-368E1262ECB1}"/>
  </bookViews>
  <sheets>
    <sheet name="uji Normalitas" sheetId="1" r:id="rId1"/>
    <sheet name="Uji homogenitas" sheetId="2" r:id="rId2"/>
    <sheet name="Hasil uji homogenitas" sheetId="3" r:id="rId3"/>
    <sheet name="Uji Hipotesis" sheetId="4" r:id="rId4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4" l="1"/>
  <c r="F17" i="4"/>
  <c r="J12" i="4" s="1"/>
  <c r="E20" i="4"/>
  <c r="G15" i="4"/>
  <c r="G14" i="4"/>
  <c r="F12" i="4"/>
  <c r="F11" i="4"/>
  <c r="I3" i="1" l="1"/>
  <c r="I10" i="1"/>
  <c r="E4" i="1"/>
  <c r="E3" i="1" s="1"/>
  <c r="E2" i="1" s="1"/>
  <c r="E9" i="1"/>
  <c r="E8" i="1" s="1"/>
  <c r="E7" i="1" s="1"/>
  <c r="E6" i="1" s="1"/>
  <c r="E5" i="1" s="1"/>
  <c r="E11" i="1"/>
  <c r="E10" i="1" s="1"/>
  <c r="E14" i="1"/>
  <c r="E13" i="1" s="1"/>
  <c r="E12" i="1" s="1"/>
  <c r="E18" i="1"/>
  <c r="E17" i="1" s="1"/>
  <c r="E16" i="1" s="1"/>
  <c r="E15" i="1" s="1"/>
  <c r="E20" i="1"/>
  <c r="E19" i="1" s="1"/>
  <c r="E21" i="1"/>
  <c r="I2" i="1"/>
  <c r="C8" i="1" l="1"/>
  <c r="D8" i="1" s="1"/>
  <c r="F8" i="1" s="1"/>
  <c r="C12" i="1"/>
  <c r="D12" i="1" s="1"/>
  <c r="F12" i="1" s="1"/>
  <c r="C4" i="1"/>
  <c r="D4" i="1" s="1"/>
  <c r="F4" i="1" s="1"/>
  <c r="C19" i="1"/>
  <c r="D19" i="1" s="1"/>
  <c r="F19" i="1" s="1"/>
  <c r="C15" i="1"/>
  <c r="D15" i="1" s="1"/>
  <c r="F15" i="1" s="1"/>
  <c r="C11" i="1"/>
  <c r="D11" i="1" s="1"/>
  <c r="F11" i="1" s="1"/>
  <c r="C7" i="1"/>
  <c r="D7" i="1" s="1"/>
  <c r="F7" i="1" s="1"/>
  <c r="C3" i="1"/>
  <c r="D3" i="1" s="1"/>
  <c r="F3" i="1" s="1"/>
  <c r="C18" i="1"/>
  <c r="D18" i="1" s="1"/>
  <c r="F18" i="1" s="1"/>
  <c r="C14" i="1"/>
  <c r="D14" i="1" s="1"/>
  <c r="F14" i="1" s="1"/>
  <c r="C10" i="1"/>
  <c r="D10" i="1" s="1"/>
  <c r="F10" i="1" s="1"/>
  <c r="C13" i="1"/>
  <c r="D13" i="1" s="1"/>
  <c r="F13" i="1" s="1"/>
  <c r="C6" i="1"/>
  <c r="D6" i="1" s="1"/>
  <c r="F6" i="1" s="1"/>
  <c r="C21" i="1"/>
  <c r="D21" i="1" s="1"/>
  <c r="F21" i="1" s="1"/>
  <c r="C17" i="1"/>
  <c r="D17" i="1" s="1"/>
  <c r="F17" i="1" s="1"/>
  <c r="C9" i="1"/>
  <c r="D9" i="1" s="1"/>
  <c r="F9" i="1" s="1"/>
  <c r="C2" i="1"/>
  <c r="D2" i="1" s="1"/>
  <c r="F2" i="1" s="1"/>
  <c r="C5" i="1"/>
  <c r="D5" i="1" s="1"/>
  <c r="F5" i="1" s="1"/>
  <c r="C20" i="1"/>
  <c r="D20" i="1" s="1"/>
  <c r="F20" i="1" s="1"/>
  <c r="C16" i="1"/>
  <c r="D16" i="1" s="1"/>
  <c r="F16" i="1" s="1"/>
  <c r="K5" i="1" l="1"/>
  <c r="I9" i="1" s="1"/>
</calcChain>
</file>

<file path=xl/sharedStrings.xml><?xml version="1.0" encoding="utf-8"?>
<sst xmlns="http://schemas.openxmlformats.org/spreadsheetml/2006/main" count="45" uniqueCount="43">
  <si>
    <t>No</t>
  </si>
  <si>
    <t>x</t>
  </si>
  <si>
    <t>z</t>
  </si>
  <si>
    <t>f(z)</t>
  </si>
  <si>
    <t>S(z)</t>
  </si>
  <si>
    <t>(fz)- S(z)</t>
  </si>
  <si>
    <t>Rata - Rata</t>
  </si>
  <si>
    <t>Simpangan baku</t>
  </si>
  <si>
    <t>Maksimal=</t>
  </si>
  <si>
    <t>L hitung</t>
  </si>
  <si>
    <t>L tabel</t>
  </si>
  <si>
    <t>l tabel dari tabel liliefors</t>
  </si>
  <si>
    <t>Pretest</t>
  </si>
  <si>
    <t>Postest</t>
  </si>
  <si>
    <t>F-Test Two-Sample for Variances</t>
  </si>
  <si>
    <t>Variable 1</t>
  </si>
  <si>
    <t>Variable 2</t>
  </si>
  <si>
    <t>Mean</t>
  </si>
  <si>
    <t>Variance</t>
  </si>
  <si>
    <t>Observations</t>
  </si>
  <si>
    <t>df</t>
  </si>
  <si>
    <t>F</t>
  </si>
  <si>
    <t>P(F&lt;=f) one-tail</t>
  </si>
  <si>
    <t>F Critical one-tail</t>
  </si>
  <si>
    <t>Keterangan:</t>
  </si>
  <si>
    <t>𝑥̅1 = Rata-rata sampel 1</t>
  </si>
  <si>
    <t>𝑥̅2 = Rata-rata sampel 2</t>
  </si>
  <si>
    <t>𝑠1 = Simpangan baku sampel 1</t>
  </si>
  <si>
    <t>𝑠2 = Simpangan baku sampel 2</t>
  </si>
  <si>
    <t>𝑠12 =Varians sampel 1</t>
  </si>
  <si>
    <t>𝑠22 =Varians sampel 2</t>
  </si>
  <si>
    <t>𝑟 = Korelasi antara dua sampel</t>
  </si>
  <si>
    <t>Rata rata sampel 1=</t>
  </si>
  <si>
    <t>Rata rata sampel 2=</t>
  </si>
  <si>
    <t>Simpangan baku sampel 1=</t>
  </si>
  <si>
    <t>Simpangan baku sampel 2=</t>
  </si>
  <si>
    <t>Varians Sampel 1=</t>
  </si>
  <si>
    <t>Varians Sampel 2=</t>
  </si>
  <si>
    <t>Korelasi=</t>
  </si>
  <si>
    <t>sampel=</t>
  </si>
  <si>
    <t>t hitung=</t>
  </si>
  <si>
    <t xml:space="preserve">alpha= </t>
  </si>
  <si>
    <t xml:space="preserve">t tabel=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</si>
</sst>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/>
    <xf numFmtId="0" fontId="2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0</xdr:rowOff>
    </xdr:from>
    <xdr:to>
      <xdr:col>9</xdr:col>
      <xdr:colOff>170808</xdr:colOff>
      <xdr:row>7</xdr:row>
      <xdr:rowOff>76240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1897EE6-9319-4E82-889A-14C9D26D6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7200" y="952500"/>
          <a:ext cx="1390008" cy="457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7</xdr:col>
      <xdr:colOff>447675</xdr:colOff>
      <xdr:row>7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63BAB2-10EE-4840-A7BF-D6F5E0BF9AF2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400050"/>
          <a:ext cx="2886075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044C8-F7AB-4575-AAF9-726DDC5A0653}">
  <dimension ref="A1:K22"/>
  <sheetViews>
    <sheetView workbookViewId="0">
      <selection activeCell="I4" sqref="I4"/>
    </sheetView>
  </sheetViews>
  <sheetFormatPr defaultRowHeight="15" x14ac:dyDescent="0.25"/>
  <cols>
    <col min="4" max="4" width="9.5703125" bestFit="1" customWidth="1"/>
    <col min="6" max="6" width="9.5703125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11" x14ac:dyDescent="0.25">
      <c r="A2" s="3">
        <v>1</v>
      </c>
      <c r="B2" s="3">
        <v>70</v>
      </c>
      <c r="C2" s="4">
        <f>(B2-$I$2)/$I$3</f>
        <v>-2.2156383330288465</v>
      </c>
      <c r="D2" s="4">
        <f>NORMSDIST(C2)</f>
        <v>1.3358140679226742E-2</v>
      </c>
      <c r="E2" s="3">
        <f>IF(B2=B3,E3,A2/20)</f>
        <v>0.05</v>
      </c>
      <c r="F2" s="4">
        <f>ABS(D2-E2)</f>
        <v>3.6641859320773261E-2</v>
      </c>
      <c r="H2" t="s">
        <v>6</v>
      </c>
      <c r="I2">
        <f xml:space="preserve"> AVERAGE(B2:B21)</f>
        <v>83.9</v>
      </c>
    </row>
    <row r="3" spans="1:11" x14ac:dyDescent="0.25">
      <c r="A3" s="3">
        <v>2</v>
      </c>
      <c r="B3" s="3">
        <v>78</v>
      </c>
      <c r="C3" s="4">
        <f t="shared" ref="C3:C21" si="0">(B3-$I$2)/$I$3</f>
        <v>-0.94045080322807206</v>
      </c>
      <c r="D3" s="4">
        <f t="shared" ref="D3:D21" si="1">NORMSDIST(C3)</f>
        <v>0.17349318674851794</v>
      </c>
      <c r="E3" s="3">
        <f t="shared" ref="E3:E21" si="2">IF(B3=B4,E4,A3/20)</f>
        <v>0.2</v>
      </c>
      <c r="F3" s="4">
        <f t="shared" ref="F3:F21" si="3">ABS(D3-E3)</f>
        <v>2.6506813251482075E-2</v>
      </c>
      <c r="H3" t="s">
        <v>7</v>
      </c>
      <c r="I3">
        <f>STDEV(B2:B21)</f>
        <v>6.2735870709540729</v>
      </c>
    </row>
    <row r="4" spans="1:11" x14ac:dyDescent="0.25">
      <c r="A4" s="3">
        <v>3</v>
      </c>
      <c r="B4" s="3">
        <v>78</v>
      </c>
      <c r="C4" s="4">
        <f t="shared" si="0"/>
        <v>-0.94045080322807206</v>
      </c>
      <c r="D4" s="4">
        <f t="shared" si="1"/>
        <v>0.17349318674851794</v>
      </c>
      <c r="E4" s="3">
        <f t="shared" si="2"/>
        <v>0.2</v>
      </c>
      <c r="F4" s="4">
        <f t="shared" si="3"/>
        <v>2.6506813251482075E-2</v>
      </c>
    </row>
    <row r="5" spans="1:11" x14ac:dyDescent="0.25">
      <c r="A5" s="3">
        <v>4</v>
      </c>
      <c r="B5" s="3">
        <v>78</v>
      </c>
      <c r="C5" s="4">
        <f t="shared" si="0"/>
        <v>-0.94045080322807206</v>
      </c>
      <c r="D5" s="4">
        <f t="shared" si="1"/>
        <v>0.17349318674851794</v>
      </c>
      <c r="E5" s="3">
        <f t="shared" si="2"/>
        <v>0.2</v>
      </c>
      <c r="F5" s="4">
        <f t="shared" si="3"/>
        <v>2.6506813251482075E-2</v>
      </c>
      <c r="J5" t="s">
        <v>8</v>
      </c>
      <c r="K5" s="1">
        <f>MAX(F2:F21)</f>
        <v>0.14364119151055543</v>
      </c>
    </row>
    <row r="6" spans="1:11" x14ac:dyDescent="0.25">
      <c r="A6" s="3">
        <v>5</v>
      </c>
      <c r="B6" s="3">
        <v>80</v>
      </c>
      <c r="C6" s="4">
        <f t="shared" si="0"/>
        <v>-0.6216539207778784</v>
      </c>
      <c r="D6" s="4">
        <f t="shared" si="1"/>
        <v>0.26708472857410015</v>
      </c>
      <c r="E6" s="3">
        <f t="shared" si="2"/>
        <v>0.4</v>
      </c>
      <c r="F6" s="4">
        <f t="shared" si="3"/>
        <v>0.13291527142589987</v>
      </c>
    </row>
    <row r="7" spans="1:11" x14ac:dyDescent="0.25">
      <c r="A7" s="3">
        <v>6</v>
      </c>
      <c r="B7" s="3">
        <v>80</v>
      </c>
      <c r="C7" s="4">
        <f t="shared" si="0"/>
        <v>-0.6216539207778784</v>
      </c>
      <c r="D7" s="4">
        <f t="shared" si="1"/>
        <v>0.26708472857410015</v>
      </c>
      <c r="E7" s="3">
        <f t="shared" si="2"/>
        <v>0.4</v>
      </c>
      <c r="F7" s="4">
        <f t="shared" si="3"/>
        <v>0.13291527142589987</v>
      </c>
    </row>
    <row r="8" spans="1:11" x14ac:dyDescent="0.25">
      <c r="A8" s="3">
        <v>7</v>
      </c>
      <c r="B8" s="3">
        <v>80</v>
      </c>
      <c r="C8" s="4">
        <f t="shared" si="0"/>
        <v>-0.6216539207778784</v>
      </c>
      <c r="D8" s="4">
        <f t="shared" si="1"/>
        <v>0.26708472857410015</v>
      </c>
      <c r="E8" s="3">
        <f t="shared" si="2"/>
        <v>0.4</v>
      </c>
      <c r="F8" s="4">
        <f t="shared" si="3"/>
        <v>0.13291527142589987</v>
      </c>
    </row>
    <row r="9" spans="1:11" x14ac:dyDescent="0.25">
      <c r="A9" s="3">
        <v>8</v>
      </c>
      <c r="B9" s="3">
        <v>80</v>
      </c>
      <c r="C9" s="4">
        <f t="shared" si="0"/>
        <v>-0.6216539207778784</v>
      </c>
      <c r="D9" s="4">
        <f t="shared" si="1"/>
        <v>0.26708472857410015</v>
      </c>
      <c r="E9" s="3">
        <f t="shared" si="2"/>
        <v>0.4</v>
      </c>
      <c r="F9" s="4">
        <f t="shared" si="3"/>
        <v>0.13291527142589987</v>
      </c>
      <c r="H9" t="s">
        <v>9</v>
      </c>
      <c r="I9" s="1">
        <f>K5</f>
        <v>0.14364119151055543</v>
      </c>
    </row>
    <row r="10" spans="1:11" x14ac:dyDescent="0.25">
      <c r="A10" s="3">
        <v>9</v>
      </c>
      <c r="B10" s="3">
        <v>82</v>
      </c>
      <c r="C10" s="4">
        <f t="shared" si="0"/>
        <v>-0.30285703832768485</v>
      </c>
      <c r="D10" s="4">
        <f t="shared" si="1"/>
        <v>0.38099940652393555</v>
      </c>
      <c r="E10" s="3">
        <f t="shared" si="2"/>
        <v>0.5</v>
      </c>
      <c r="F10" s="4">
        <f t="shared" si="3"/>
        <v>0.11900059347606445</v>
      </c>
      <c r="H10" t="s">
        <v>10</v>
      </c>
      <c r="I10">
        <f>0.19</f>
        <v>0.19</v>
      </c>
    </row>
    <row r="11" spans="1:11" x14ac:dyDescent="0.25">
      <c r="A11" s="3">
        <v>10</v>
      </c>
      <c r="B11" s="3">
        <v>82</v>
      </c>
      <c r="C11" s="4">
        <f t="shared" si="0"/>
        <v>-0.30285703832768485</v>
      </c>
      <c r="D11" s="4">
        <f t="shared" si="1"/>
        <v>0.38099940652393555</v>
      </c>
      <c r="E11" s="3">
        <f t="shared" si="2"/>
        <v>0.5</v>
      </c>
      <c r="F11" s="4">
        <f t="shared" si="3"/>
        <v>0.11900059347606445</v>
      </c>
    </row>
    <row r="12" spans="1:11" x14ac:dyDescent="0.25">
      <c r="A12" s="3">
        <v>11</v>
      </c>
      <c r="B12" s="3">
        <v>84</v>
      </c>
      <c r="C12" s="4">
        <f t="shared" si="0"/>
        <v>1.5939844122508776E-2</v>
      </c>
      <c r="D12" s="4">
        <f t="shared" si="1"/>
        <v>0.50635880848944459</v>
      </c>
      <c r="E12" s="3">
        <f t="shared" si="2"/>
        <v>0.65</v>
      </c>
      <c r="F12" s="4">
        <f t="shared" si="3"/>
        <v>0.14364119151055543</v>
      </c>
    </row>
    <row r="13" spans="1:11" x14ac:dyDescent="0.25">
      <c r="A13" s="3">
        <v>12</v>
      </c>
      <c r="B13" s="3">
        <v>84</v>
      </c>
      <c r="C13" s="4">
        <f t="shared" si="0"/>
        <v>1.5939844122508776E-2</v>
      </c>
      <c r="D13" s="4">
        <f t="shared" si="1"/>
        <v>0.50635880848944459</v>
      </c>
      <c r="E13" s="3">
        <f t="shared" si="2"/>
        <v>0.65</v>
      </c>
      <c r="F13" s="4">
        <f t="shared" si="3"/>
        <v>0.14364119151055543</v>
      </c>
      <c r="H13" t="s">
        <v>11</v>
      </c>
    </row>
    <row r="14" spans="1:11" x14ac:dyDescent="0.25">
      <c r="A14" s="3">
        <v>13</v>
      </c>
      <c r="B14" s="3">
        <v>84</v>
      </c>
      <c r="C14" s="4">
        <f t="shared" si="0"/>
        <v>1.5939844122508776E-2</v>
      </c>
      <c r="D14" s="4">
        <f t="shared" si="1"/>
        <v>0.50635880848944459</v>
      </c>
      <c r="E14" s="3">
        <f t="shared" si="2"/>
        <v>0.65</v>
      </c>
      <c r="F14" s="4">
        <f t="shared" si="3"/>
        <v>0.14364119151055543</v>
      </c>
    </row>
    <row r="15" spans="1:11" x14ac:dyDescent="0.25">
      <c r="A15" s="3">
        <v>14</v>
      </c>
      <c r="B15" s="3">
        <v>90</v>
      </c>
      <c r="C15" s="4">
        <f t="shared" si="0"/>
        <v>0.97233049147308959</v>
      </c>
      <c r="D15" s="4">
        <f t="shared" si="1"/>
        <v>0.83455692032759232</v>
      </c>
      <c r="E15" s="3">
        <f t="shared" si="2"/>
        <v>0.85</v>
      </c>
      <c r="F15" s="4">
        <f t="shared" si="3"/>
        <v>1.5443079672407656E-2</v>
      </c>
    </row>
    <row r="16" spans="1:11" x14ac:dyDescent="0.25">
      <c r="A16" s="3">
        <v>15</v>
      </c>
      <c r="B16" s="3">
        <v>90</v>
      </c>
      <c r="C16" s="4">
        <f t="shared" si="0"/>
        <v>0.97233049147308959</v>
      </c>
      <c r="D16" s="4">
        <f t="shared" si="1"/>
        <v>0.83455692032759232</v>
      </c>
      <c r="E16" s="3">
        <f t="shared" si="2"/>
        <v>0.85</v>
      </c>
      <c r="F16" s="4">
        <f t="shared" si="3"/>
        <v>1.5443079672407656E-2</v>
      </c>
    </row>
    <row r="17" spans="1:6" x14ac:dyDescent="0.25">
      <c r="A17" s="3">
        <v>16</v>
      </c>
      <c r="B17" s="3">
        <v>90</v>
      </c>
      <c r="C17" s="4">
        <f t="shared" si="0"/>
        <v>0.97233049147308959</v>
      </c>
      <c r="D17" s="4">
        <f t="shared" si="1"/>
        <v>0.83455692032759232</v>
      </c>
      <c r="E17" s="3">
        <f t="shared" si="2"/>
        <v>0.85</v>
      </c>
      <c r="F17" s="4">
        <f t="shared" si="3"/>
        <v>1.5443079672407656E-2</v>
      </c>
    </row>
    <row r="18" spans="1:6" x14ac:dyDescent="0.25">
      <c r="A18" s="3">
        <v>17</v>
      </c>
      <c r="B18" s="3">
        <v>90</v>
      </c>
      <c r="C18" s="4">
        <f t="shared" si="0"/>
        <v>0.97233049147308959</v>
      </c>
      <c r="D18" s="4">
        <f t="shared" si="1"/>
        <v>0.83455692032759232</v>
      </c>
      <c r="E18" s="3">
        <f t="shared" si="2"/>
        <v>0.85</v>
      </c>
      <c r="F18" s="4">
        <f t="shared" si="3"/>
        <v>1.5443079672407656E-2</v>
      </c>
    </row>
    <row r="19" spans="1:6" x14ac:dyDescent="0.25">
      <c r="A19" s="3">
        <v>18</v>
      </c>
      <c r="B19" s="3">
        <v>92</v>
      </c>
      <c r="C19" s="4">
        <f t="shared" si="0"/>
        <v>1.2911273739232831</v>
      </c>
      <c r="D19" s="4">
        <f t="shared" si="1"/>
        <v>0.90167024330899803</v>
      </c>
      <c r="E19" s="3">
        <f t="shared" si="2"/>
        <v>0.95</v>
      </c>
      <c r="F19" s="4">
        <f t="shared" si="3"/>
        <v>4.8329756691001924E-2</v>
      </c>
    </row>
    <row r="20" spans="1:6" x14ac:dyDescent="0.25">
      <c r="A20" s="3">
        <v>19</v>
      </c>
      <c r="B20" s="3">
        <v>92</v>
      </c>
      <c r="C20" s="4">
        <f t="shared" si="0"/>
        <v>1.2911273739232831</v>
      </c>
      <c r="D20" s="4">
        <f t="shared" si="1"/>
        <v>0.90167024330899803</v>
      </c>
      <c r="E20" s="3">
        <f t="shared" si="2"/>
        <v>0.95</v>
      </c>
      <c r="F20" s="4">
        <f t="shared" si="3"/>
        <v>4.8329756691001924E-2</v>
      </c>
    </row>
    <row r="21" spans="1:6" x14ac:dyDescent="0.25">
      <c r="A21" s="3">
        <v>20</v>
      </c>
      <c r="B21" s="3">
        <v>94</v>
      </c>
      <c r="C21" s="4">
        <f t="shared" si="0"/>
        <v>1.6099242563734768</v>
      </c>
      <c r="D21" s="4">
        <f t="shared" si="1"/>
        <v>0.94629280356993006</v>
      </c>
      <c r="E21" s="3">
        <f t="shared" si="2"/>
        <v>1</v>
      </c>
      <c r="F21" s="4">
        <f t="shared" si="3"/>
        <v>5.3707196430069937E-2</v>
      </c>
    </row>
    <row r="22" spans="1:6" x14ac:dyDescent="0.25">
      <c r="A2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813F0-09EC-47E9-BB2E-EAF834708E86}">
  <dimension ref="A1:B21"/>
  <sheetViews>
    <sheetView workbookViewId="0">
      <selection sqref="A1:B21"/>
    </sheetView>
  </sheetViews>
  <sheetFormatPr defaultRowHeight="15" x14ac:dyDescent="0.25"/>
  <sheetData>
    <row r="1" spans="1:2" ht="15.75" x14ac:dyDescent="0.25">
      <c r="A1" s="5" t="s">
        <v>12</v>
      </c>
      <c r="B1" s="5" t="s">
        <v>13</v>
      </c>
    </row>
    <row r="2" spans="1:2" ht="15.75" x14ac:dyDescent="0.25">
      <c r="A2" s="5">
        <v>39</v>
      </c>
      <c r="B2" s="5">
        <v>70</v>
      </c>
    </row>
    <row r="3" spans="1:2" ht="15.75" x14ac:dyDescent="0.25">
      <c r="A3" s="5">
        <v>40</v>
      </c>
      <c r="B3" s="5">
        <v>80</v>
      </c>
    </row>
    <row r="4" spans="1:2" ht="15.75" x14ac:dyDescent="0.25">
      <c r="A4" s="5">
        <v>42</v>
      </c>
      <c r="B4" s="5">
        <v>84</v>
      </c>
    </row>
    <row r="5" spans="1:2" ht="15.75" x14ac:dyDescent="0.25">
      <c r="A5" s="5">
        <v>45</v>
      </c>
      <c r="B5" s="5">
        <v>90</v>
      </c>
    </row>
    <row r="6" spans="1:2" ht="15.75" x14ac:dyDescent="0.25">
      <c r="A6" s="5">
        <v>42</v>
      </c>
      <c r="B6" s="5">
        <v>84</v>
      </c>
    </row>
    <row r="7" spans="1:2" ht="15.75" x14ac:dyDescent="0.25">
      <c r="A7" s="5">
        <v>40</v>
      </c>
      <c r="B7" s="5">
        <v>80</v>
      </c>
    </row>
    <row r="8" spans="1:2" ht="15.75" x14ac:dyDescent="0.25">
      <c r="A8" s="5">
        <v>39</v>
      </c>
      <c r="B8" s="5">
        <v>78</v>
      </c>
    </row>
    <row r="9" spans="1:2" ht="15.75" x14ac:dyDescent="0.25">
      <c r="A9" s="5">
        <v>40</v>
      </c>
      <c r="B9" s="5">
        <v>80</v>
      </c>
    </row>
    <row r="10" spans="1:2" ht="15.75" x14ac:dyDescent="0.25">
      <c r="A10" s="5">
        <v>41</v>
      </c>
      <c r="B10" s="5">
        <v>82</v>
      </c>
    </row>
    <row r="11" spans="1:2" ht="15.75" x14ac:dyDescent="0.25">
      <c r="A11" s="5">
        <v>42</v>
      </c>
      <c r="B11" s="5">
        <v>84</v>
      </c>
    </row>
    <row r="12" spans="1:2" ht="15.75" x14ac:dyDescent="0.25">
      <c r="A12" s="5">
        <v>45</v>
      </c>
      <c r="B12" s="5">
        <v>90</v>
      </c>
    </row>
    <row r="13" spans="1:2" ht="15.75" x14ac:dyDescent="0.25">
      <c r="A13" s="5">
        <v>46</v>
      </c>
      <c r="B13" s="5">
        <v>92</v>
      </c>
    </row>
    <row r="14" spans="1:2" ht="15.75" x14ac:dyDescent="0.25">
      <c r="A14" s="5">
        <v>46</v>
      </c>
      <c r="B14" s="5">
        <v>92</v>
      </c>
    </row>
    <row r="15" spans="1:2" ht="15.75" x14ac:dyDescent="0.25">
      <c r="A15" s="5">
        <v>39</v>
      </c>
      <c r="B15" s="5">
        <v>78</v>
      </c>
    </row>
    <row r="16" spans="1:2" ht="15.75" x14ac:dyDescent="0.25">
      <c r="A16" s="5">
        <v>45</v>
      </c>
      <c r="B16" s="5">
        <v>90</v>
      </c>
    </row>
    <row r="17" spans="1:2" ht="15.75" x14ac:dyDescent="0.25">
      <c r="A17" s="5">
        <v>46</v>
      </c>
      <c r="B17" s="5">
        <v>94</v>
      </c>
    </row>
    <row r="18" spans="1:2" ht="15.75" x14ac:dyDescent="0.25">
      <c r="A18" s="5">
        <v>45</v>
      </c>
      <c r="B18" s="5">
        <v>90</v>
      </c>
    </row>
    <row r="19" spans="1:2" ht="15.75" x14ac:dyDescent="0.25">
      <c r="A19" s="5">
        <v>40</v>
      </c>
      <c r="B19" s="5">
        <v>78</v>
      </c>
    </row>
    <row r="20" spans="1:2" ht="15.75" x14ac:dyDescent="0.25">
      <c r="A20" s="5">
        <v>41</v>
      </c>
      <c r="B20" s="5">
        <v>82</v>
      </c>
    </row>
    <row r="21" spans="1:2" ht="15.75" x14ac:dyDescent="0.25">
      <c r="A21" s="5">
        <v>40</v>
      </c>
      <c r="B21" s="5">
        <v>80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137C-D113-4878-BAE1-145F653E0EB9}">
  <dimension ref="A1:C10"/>
  <sheetViews>
    <sheetView workbookViewId="0">
      <selection activeCell="C6" sqref="C6"/>
    </sheetView>
  </sheetViews>
  <sheetFormatPr defaultRowHeight="15" x14ac:dyDescent="0.25"/>
  <cols>
    <col min="1" max="1" width="12.7109375" customWidth="1"/>
    <col min="2" max="2" width="11.7109375" customWidth="1"/>
    <col min="3" max="3" width="14.7109375" customWidth="1"/>
  </cols>
  <sheetData>
    <row r="1" spans="1:3" x14ac:dyDescent="0.25">
      <c r="A1" t="s">
        <v>14</v>
      </c>
    </row>
    <row r="2" spans="1:3" ht="15.75" thickBot="1" x14ac:dyDescent="0.3"/>
    <row r="3" spans="1:3" x14ac:dyDescent="0.25">
      <c r="A3" s="8"/>
      <c r="B3" s="8" t="s">
        <v>15</v>
      </c>
      <c r="C3" s="8" t="s">
        <v>16</v>
      </c>
    </row>
    <row r="4" spans="1:3" x14ac:dyDescent="0.25">
      <c r="A4" s="6" t="s">
        <v>17</v>
      </c>
      <c r="B4" s="6">
        <v>42.315789473684212</v>
      </c>
      <c r="C4" s="6">
        <v>83.9</v>
      </c>
    </row>
    <row r="5" spans="1:3" x14ac:dyDescent="0.25">
      <c r="A5" s="6" t="s">
        <v>18</v>
      </c>
      <c r="B5" s="6">
        <v>6.7836257309941503</v>
      </c>
      <c r="C5" s="6">
        <v>39.357894736842098</v>
      </c>
    </row>
    <row r="6" spans="1:3" x14ac:dyDescent="0.25">
      <c r="A6" s="6" t="s">
        <v>19</v>
      </c>
      <c r="B6" s="6">
        <v>19</v>
      </c>
      <c r="C6" s="6">
        <v>20</v>
      </c>
    </row>
    <row r="7" spans="1:3" x14ac:dyDescent="0.25">
      <c r="A7" s="6" t="s">
        <v>20</v>
      </c>
      <c r="B7" s="6">
        <v>18</v>
      </c>
      <c r="C7" s="6">
        <v>19</v>
      </c>
    </row>
    <row r="8" spans="1:3" x14ac:dyDescent="0.25">
      <c r="A8" s="6" t="s">
        <v>21</v>
      </c>
      <c r="B8" s="6">
        <v>0.17235743365724643</v>
      </c>
      <c r="C8" s="6"/>
    </row>
    <row r="9" spans="1:3" x14ac:dyDescent="0.25">
      <c r="A9" s="6" t="s">
        <v>22</v>
      </c>
      <c r="B9" s="6">
        <v>2.3398561936516238E-4</v>
      </c>
      <c r="C9" s="6"/>
    </row>
    <row r="10" spans="1:3" ht="15.75" thickBot="1" x14ac:dyDescent="0.3">
      <c r="A10" s="7" t="s">
        <v>23</v>
      </c>
      <c r="B10" s="7">
        <v>0.45386519575067774</v>
      </c>
      <c r="C10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B7919-EF8B-4073-AF64-2E8A89384E8E}">
  <dimension ref="A1:J21"/>
  <sheetViews>
    <sheetView tabSelected="1" zoomScale="87" zoomScaleNormal="87" workbookViewId="0">
      <selection activeCell="J15" sqref="J15"/>
    </sheetView>
  </sheetViews>
  <sheetFormatPr defaultRowHeight="15" x14ac:dyDescent="0.25"/>
  <sheetData>
    <row r="1" spans="1:10" ht="15.75" x14ac:dyDescent="0.25">
      <c r="A1" s="5" t="s">
        <v>12</v>
      </c>
      <c r="B1" s="5" t="s">
        <v>13</v>
      </c>
      <c r="I1" t="s">
        <v>24</v>
      </c>
    </row>
    <row r="2" spans="1:10" ht="15.75" x14ac:dyDescent="0.25">
      <c r="A2" s="5">
        <v>39</v>
      </c>
      <c r="B2" s="5">
        <v>70</v>
      </c>
      <c r="I2" t="s">
        <v>25</v>
      </c>
    </row>
    <row r="3" spans="1:10" ht="15.75" x14ac:dyDescent="0.25">
      <c r="A3" s="5">
        <v>40</v>
      </c>
      <c r="B3" s="5">
        <v>80</v>
      </c>
      <c r="I3" t="s">
        <v>26</v>
      </c>
    </row>
    <row r="4" spans="1:10" ht="15.75" x14ac:dyDescent="0.25">
      <c r="A4" s="5">
        <v>42</v>
      </c>
      <c r="B4" s="5">
        <v>84</v>
      </c>
      <c r="I4" t="s">
        <v>27</v>
      </c>
    </row>
    <row r="5" spans="1:10" ht="15.75" x14ac:dyDescent="0.25">
      <c r="A5" s="5">
        <v>45</v>
      </c>
      <c r="B5" s="5">
        <v>90</v>
      </c>
      <c r="I5" t="s">
        <v>28</v>
      </c>
    </row>
    <row r="6" spans="1:10" ht="15.75" x14ac:dyDescent="0.25">
      <c r="A6" s="5">
        <v>42</v>
      </c>
      <c r="B6" s="5">
        <v>84</v>
      </c>
      <c r="I6" t="s">
        <v>29</v>
      </c>
    </row>
    <row r="7" spans="1:10" ht="15.75" x14ac:dyDescent="0.25">
      <c r="A7" s="5">
        <v>40</v>
      </c>
      <c r="B7" s="5">
        <v>80</v>
      </c>
      <c r="I7" t="s">
        <v>30</v>
      </c>
    </row>
    <row r="8" spans="1:10" ht="15.75" x14ac:dyDescent="0.25">
      <c r="A8" s="5">
        <v>39</v>
      </c>
      <c r="B8" s="5">
        <v>78</v>
      </c>
      <c r="I8" t="s">
        <v>31</v>
      </c>
    </row>
    <row r="9" spans="1:10" ht="15.75" x14ac:dyDescent="0.25">
      <c r="A9" s="5">
        <v>40</v>
      </c>
      <c r="B9" s="5">
        <v>80</v>
      </c>
    </row>
    <row r="10" spans="1:10" ht="15.75" x14ac:dyDescent="0.25">
      <c r="A10" s="5">
        <v>41</v>
      </c>
      <c r="B10" s="5">
        <v>82</v>
      </c>
      <c r="I10" t="s">
        <v>39</v>
      </c>
      <c r="J10">
        <v>20</v>
      </c>
    </row>
    <row r="11" spans="1:10" ht="15.75" x14ac:dyDescent="0.25">
      <c r="A11" s="5">
        <v>42</v>
      </c>
      <c r="B11" s="5">
        <v>84</v>
      </c>
      <c r="D11" t="s">
        <v>32</v>
      </c>
      <c r="F11">
        <f>AVERAGE(A2:A21)</f>
        <v>42.15</v>
      </c>
    </row>
    <row r="12" spans="1:10" ht="15.75" x14ac:dyDescent="0.25">
      <c r="A12" s="5">
        <v>45</v>
      </c>
      <c r="B12" s="5">
        <v>90</v>
      </c>
      <c r="D12" t="s">
        <v>33</v>
      </c>
      <c r="F12">
        <f>AVERAGE(B2:B21)</f>
        <v>83.9</v>
      </c>
      <c r="I12" t="s">
        <v>40</v>
      </c>
      <c r="J12">
        <f>(F12-F11)/SQRT(((F17/J10)+(F18/J10))-((2*E20)*(G14/SQRT(J10))*(G15/SQRT(J10))))</f>
        <v>49.010656232062161</v>
      </c>
    </row>
    <row r="13" spans="1:10" ht="15.75" x14ac:dyDescent="0.25">
      <c r="A13" s="5">
        <v>46</v>
      </c>
      <c r="B13" s="5">
        <v>92</v>
      </c>
    </row>
    <row r="14" spans="1:10" ht="15.75" x14ac:dyDescent="0.25">
      <c r="A14" s="5">
        <v>46</v>
      </c>
      <c r="B14" s="5">
        <v>92</v>
      </c>
      <c r="D14" t="s">
        <v>34</v>
      </c>
      <c r="G14">
        <f>_xlfn.STDEV.S(A2:A21)</f>
        <v>2.6412716235695415</v>
      </c>
      <c r="I14" t="s">
        <v>41</v>
      </c>
      <c r="J14">
        <v>0.05</v>
      </c>
    </row>
    <row r="15" spans="1:10" ht="15.75" x14ac:dyDescent="0.25">
      <c r="A15" s="5">
        <v>39</v>
      </c>
      <c r="B15" s="5">
        <v>78</v>
      </c>
      <c r="D15" t="s">
        <v>35</v>
      </c>
      <c r="G15">
        <f>_xlfn.STDEV.S(B2:B21)</f>
        <v>6.2735870709540729</v>
      </c>
      <c r="I15" t="s">
        <v>42</v>
      </c>
      <c r="J15">
        <v>1.7246999999999999</v>
      </c>
    </row>
    <row r="16" spans="1:10" ht="15.75" x14ac:dyDescent="0.25">
      <c r="A16" s="5">
        <v>45</v>
      </c>
      <c r="B16" s="5">
        <v>90</v>
      </c>
    </row>
    <row r="17" spans="1:6" ht="15.75" x14ac:dyDescent="0.25">
      <c r="A17" s="5">
        <v>46</v>
      </c>
      <c r="B17" s="5">
        <v>94</v>
      </c>
      <c r="D17" t="s">
        <v>36</v>
      </c>
      <c r="F17">
        <f>_xlfn.VAR.S(A2:A21)</f>
        <v>6.9763157894736816</v>
      </c>
    </row>
    <row r="18" spans="1:6" ht="15.75" x14ac:dyDescent="0.25">
      <c r="A18" s="5">
        <v>45</v>
      </c>
      <c r="B18" s="5">
        <v>90</v>
      </c>
      <c r="D18" t="s">
        <v>37</v>
      </c>
      <c r="F18">
        <f>_xlfn.VAR.S(B2:B21)</f>
        <v>39.357894736842098</v>
      </c>
    </row>
    <row r="19" spans="1:6" ht="15.75" x14ac:dyDescent="0.25">
      <c r="A19" s="5">
        <v>40</v>
      </c>
      <c r="B19" s="5">
        <v>78</v>
      </c>
    </row>
    <row r="20" spans="1:6" ht="15.75" x14ac:dyDescent="0.25">
      <c r="A20" s="5">
        <v>41</v>
      </c>
      <c r="B20" s="5">
        <v>82</v>
      </c>
      <c r="D20" t="s">
        <v>38</v>
      </c>
      <c r="E20">
        <f>CORREL(A2:A21,B2:B21)</f>
        <v>0.96018640081412721</v>
      </c>
    </row>
    <row r="21" spans="1:6" ht="15.75" x14ac:dyDescent="0.25">
      <c r="A21" s="5">
        <v>40</v>
      </c>
      <c r="B21" s="5">
        <v>80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uji Normalitas</vt:lpstr>
      <vt:lpstr>Uji homogenitas</vt:lpstr>
      <vt:lpstr>Hasil uji homogenitas</vt:lpstr>
      <vt:lpstr>Uji Hipotesis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2022-12-19T12:32:44Z</dcterms:created>
  <dcterms:modified xsi:type="dcterms:W3CDTF">2022-12-25T01:07:02Z</dcterms:modified>
</cp:coreProperties>
</file>