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-120" yWindow="-120" windowWidth="29040" windowHeight="15840" tabRatio="923" activeTab="5"/>
  </bookViews>
  <sheets>
    <sheet name="lamp 1 Tanah" sheetId="21" r:id="rId1"/>
    <sheet name="LK KIB A" sheetId="42" r:id="rId2"/>
    <sheet name="lamp 2a Kendaraan" sheetId="28" r:id="rId3"/>
    <sheet name="Lamp 2 Intrakomtabel" sheetId="43" r:id="rId4"/>
    <sheet name="Lamp 2 Ekstrakomtabel" sheetId="37" r:id="rId5"/>
    <sheet name="lamp 3 Gedung " sheetId="40" r:id="rId6"/>
    <sheet name="LK KIB C" sheetId="44" r:id="rId7"/>
    <sheet name="Denah Bangunan" sheetId="49" r:id="rId8"/>
    <sheet name="lamp 4 JIJ" sheetId="35" r:id="rId9"/>
    <sheet name=" LK KIB D" sheetId="45" r:id="rId10"/>
    <sheet name="Lamp 5 ATL" sheetId="41" r:id="rId11"/>
    <sheet name="lamp 6 KDP" sheetId="39" r:id="rId12"/>
    <sheet name="LK KIB F" sheetId="46" r:id="rId13"/>
    <sheet name="Lamp 7 (belum)" sheetId="36" r:id="rId14"/>
    <sheet name="SPTJM" sheetId="48" r:id="rId15"/>
  </sheets>
  <externalReferences>
    <externalReference r:id="rId16"/>
    <externalReference r:id="rId17"/>
  </externalReferences>
  <definedNames>
    <definedName name="Index_Sheet_Kutools" localSheetId="3">#REF!</definedName>
    <definedName name="Index_Sheet_Kutools">#REF!</definedName>
    <definedName name="_xlnm.Print_Area" localSheetId="0">'lamp 1 Tanah'!$A$1:$K$65</definedName>
    <definedName name="_xlnm.Print_Area" localSheetId="1">'LK KIB A'!$A$1:$N$11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" i="49" l="1"/>
  <c r="J490" i="43" l="1"/>
  <c r="J529" i="43" l="1"/>
  <c r="J528" i="43"/>
  <c r="J527" i="43"/>
  <c r="J526" i="43"/>
  <c r="J518" i="43"/>
  <c r="J517" i="43"/>
  <c r="J516" i="43"/>
  <c r="J565" i="43" l="1"/>
  <c r="J564" i="43"/>
  <c r="J563" i="43"/>
  <c r="J562" i="43"/>
  <c r="J561" i="43"/>
  <c r="J560" i="43"/>
  <c r="J559" i="43"/>
  <c r="J558" i="43"/>
  <c r="J557" i="43"/>
  <c r="J556" i="43"/>
  <c r="J555" i="43"/>
  <c r="J554" i="43"/>
  <c r="J553" i="43"/>
  <c r="J552" i="43"/>
  <c r="J551" i="43"/>
  <c r="J550" i="43"/>
  <c r="J549" i="43"/>
  <c r="J548" i="43"/>
  <c r="J547" i="43"/>
  <c r="J546" i="43"/>
  <c r="J545" i="43"/>
  <c r="J544" i="43"/>
  <c r="J543" i="43"/>
  <c r="J542" i="43"/>
  <c r="J541" i="43"/>
  <c r="J540" i="43"/>
  <c r="J539" i="43"/>
  <c r="J538" i="43"/>
  <c r="J537" i="43"/>
  <c r="J536" i="43"/>
  <c r="J535" i="43"/>
  <c r="J534" i="43"/>
  <c r="J566" i="43"/>
  <c r="J533" i="43"/>
  <c r="J532" i="43"/>
  <c r="J531" i="43"/>
  <c r="J530" i="43"/>
  <c r="J525" i="43"/>
  <c r="J524" i="43"/>
  <c r="J523" i="43"/>
  <c r="J522" i="43"/>
  <c r="R116" i="40"/>
  <c r="J520" i="43"/>
  <c r="J519" i="43"/>
  <c r="L1119" i="41"/>
  <c r="J1119" i="41"/>
  <c r="L1118" i="41"/>
  <c r="J1118" i="41"/>
  <c r="L1117" i="41"/>
  <c r="J1117" i="41"/>
  <c r="L1116" i="41"/>
  <c r="J1116" i="41"/>
  <c r="L1115" i="41"/>
  <c r="J1115" i="41"/>
  <c r="L1114" i="41"/>
  <c r="J1114" i="41"/>
  <c r="L1113" i="41"/>
  <c r="J1113" i="41"/>
  <c r="L1112" i="41"/>
  <c r="J1112" i="41"/>
  <c r="L1111" i="41"/>
  <c r="J1111" i="41"/>
  <c r="L1110" i="41"/>
  <c r="J1110" i="41"/>
  <c r="L1109" i="41"/>
  <c r="J1109" i="41"/>
  <c r="L1108" i="41"/>
  <c r="J1108" i="41"/>
  <c r="L1107" i="41"/>
  <c r="J1107" i="41"/>
  <c r="L1106" i="41"/>
  <c r="J1106" i="41"/>
  <c r="L1105" i="41"/>
  <c r="J1105" i="41"/>
  <c r="L1104" i="41"/>
  <c r="J1104" i="41"/>
  <c r="L1103" i="41"/>
  <c r="J1103" i="41"/>
  <c r="L1102" i="41"/>
  <c r="J1102" i="41"/>
  <c r="L1101" i="41"/>
  <c r="J1101" i="41"/>
  <c r="L1100" i="41"/>
  <c r="J1100" i="41"/>
  <c r="L1099" i="41"/>
  <c r="J1099" i="41"/>
  <c r="L1098" i="41"/>
  <c r="J1098" i="41"/>
  <c r="L1097" i="41"/>
  <c r="J1097" i="41"/>
  <c r="L1096" i="41"/>
  <c r="J1096" i="41"/>
  <c r="L1095" i="41"/>
  <c r="J1095" i="41"/>
  <c r="L1094" i="41"/>
  <c r="J1094" i="41"/>
  <c r="L1093" i="41"/>
  <c r="J1093" i="41"/>
  <c r="L1092" i="41"/>
  <c r="J1092" i="41"/>
  <c r="L1091" i="41"/>
  <c r="J1091" i="41"/>
  <c r="L1090" i="41"/>
  <c r="J1090" i="41"/>
  <c r="L1089" i="41"/>
  <c r="J1089" i="41"/>
  <c r="L1088" i="41"/>
  <c r="J1088" i="41"/>
  <c r="L1087" i="41"/>
  <c r="J1087" i="41"/>
  <c r="L1086" i="41"/>
  <c r="J1086" i="41"/>
  <c r="L1085" i="41"/>
  <c r="J1085" i="41"/>
  <c r="L1084" i="41"/>
  <c r="J1084" i="41"/>
  <c r="L1083" i="41"/>
  <c r="J1083" i="41"/>
  <c r="L1082" i="41"/>
  <c r="J1082" i="41"/>
  <c r="L1081" i="41"/>
  <c r="J1081" i="41"/>
  <c r="L1080" i="41"/>
  <c r="J1080" i="41"/>
  <c r="L1079" i="41"/>
  <c r="J1079" i="41"/>
  <c r="L1078" i="41"/>
  <c r="J1078" i="41"/>
  <c r="L1144" i="41"/>
  <c r="J1144" i="41"/>
  <c r="L1143" i="41"/>
  <c r="J1143" i="41"/>
  <c r="L1142" i="41"/>
  <c r="J1142" i="41"/>
  <c r="L1141" i="41"/>
  <c r="J1141" i="41"/>
  <c r="L1140" i="41"/>
  <c r="J1140" i="41"/>
  <c r="L1139" i="41"/>
  <c r="J1139" i="41"/>
  <c r="L1138" i="41"/>
  <c r="J1138" i="41"/>
  <c r="L1137" i="41"/>
  <c r="J1137" i="41"/>
  <c r="L1136" i="41"/>
  <c r="J1136" i="41"/>
  <c r="L1135" i="41"/>
  <c r="J1135" i="41"/>
  <c r="L1134" i="41"/>
  <c r="J1134" i="41"/>
  <c r="L1133" i="41"/>
  <c r="J1133" i="41"/>
  <c r="L1132" i="41"/>
  <c r="J1132" i="41"/>
  <c r="L1131" i="41"/>
  <c r="J1131" i="41"/>
  <c r="L1130" i="41"/>
  <c r="J1130" i="41"/>
  <c r="L1129" i="41"/>
  <c r="J1129" i="41"/>
  <c r="L1128" i="41"/>
  <c r="J1128" i="41"/>
  <c r="L1127" i="41"/>
  <c r="J1127" i="41"/>
  <c r="L1126" i="41"/>
  <c r="J1126" i="41"/>
  <c r="L1125" i="41"/>
  <c r="J1125" i="41"/>
  <c r="L1124" i="41"/>
  <c r="J1124" i="41"/>
  <c r="L1123" i="41"/>
  <c r="J1123" i="41"/>
  <c r="L1122" i="41"/>
  <c r="J1122" i="41"/>
  <c r="L1067" i="41"/>
  <c r="J1067" i="41"/>
  <c r="L1066" i="41"/>
  <c r="J1066" i="41"/>
  <c r="L1065" i="41"/>
  <c r="J1065" i="41"/>
  <c r="L1064" i="41"/>
  <c r="J1064" i="41"/>
  <c r="L1063" i="41"/>
  <c r="J1063" i="41"/>
  <c r="L1062" i="41"/>
  <c r="J1062" i="41"/>
  <c r="L1061" i="41"/>
  <c r="J1061" i="41"/>
  <c r="L1060" i="41"/>
  <c r="J1060" i="41"/>
  <c r="L1059" i="41"/>
  <c r="J1059" i="41"/>
  <c r="L1058" i="41"/>
  <c r="J1058" i="41"/>
  <c r="L1057" i="41"/>
  <c r="J1057" i="41"/>
  <c r="J512" i="43"/>
  <c r="J511" i="43"/>
  <c r="J515" i="43" l="1"/>
  <c r="J514" i="43"/>
  <c r="J513" i="43"/>
  <c r="J510" i="43"/>
  <c r="J509" i="43"/>
  <c r="J508" i="43"/>
  <c r="J507" i="43"/>
  <c r="J506" i="43"/>
  <c r="J505" i="43"/>
  <c r="J504" i="43"/>
  <c r="J503" i="43"/>
  <c r="J502" i="43"/>
  <c r="J501" i="43"/>
  <c r="J500" i="43"/>
  <c r="J499" i="43"/>
  <c r="J498" i="43"/>
  <c r="O567" i="43" l="1"/>
  <c r="N567" i="43"/>
  <c r="M567" i="43"/>
  <c r="H567" i="43"/>
  <c r="J63" i="37"/>
  <c r="H1146" i="41" l="1"/>
  <c r="J1051" i="41"/>
  <c r="J1050" i="41"/>
  <c r="J1049" i="41"/>
  <c r="J1048" i="41"/>
  <c r="J1047" i="41"/>
  <c r="J1046" i="41"/>
  <c r="J1045" i="41"/>
  <c r="J1044" i="41"/>
  <c r="J1043" i="41"/>
  <c r="J1042" i="41"/>
  <c r="J1041" i="41"/>
  <c r="J1040" i="41"/>
  <c r="J1039" i="41"/>
  <c r="J1038" i="41"/>
  <c r="J1037" i="41"/>
  <c r="L1121" i="41"/>
  <c r="J1121" i="41"/>
  <c r="L1120" i="41"/>
  <c r="J1120" i="41"/>
  <c r="L1077" i="41"/>
  <c r="J1077" i="41"/>
  <c r="L1076" i="41"/>
  <c r="J1076" i="41"/>
  <c r="L1075" i="41"/>
  <c r="J1075" i="41"/>
  <c r="L1074" i="41"/>
  <c r="J1074" i="41"/>
  <c r="L1073" i="41"/>
  <c r="J1073" i="41"/>
  <c r="L1072" i="41"/>
  <c r="J1072" i="41"/>
  <c r="L1071" i="41"/>
  <c r="J1071" i="41"/>
  <c r="L1070" i="41"/>
  <c r="J1070" i="41"/>
  <c r="L1069" i="41"/>
  <c r="J1069" i="41"/>
  <c r="L1068" i="41"/>
  <c r="J1068" i="41"/>
  <c r="L1056" i="41"/>
  <c r="J1056" i="41"/>
  <c r="L1055" i="41"/>
  <c r="J1055" i="41"/>
  <c r="L1054" i="41"/>
  <c r="J1054" i="41"/>
  <c r="L1145" i="41"/>
  <c r="J1145" i="41"/>
  <c r="L1053" i="41"/>
  <c r="J1053" i="41"/>
  <c r="L1052" i="41"/>
  <c r="J1052" i="41"/>
  <c r="J65" i="37"/>
  <c r="J64" i="37"/>
  <c r="J62" i="37"/>
  <c r="J61" i="37"/>
  <c r="J60" i="37"/>
  <c r="J59" i="37"/>
  <c r="J67" i="37"/>
  <c r="J66" i="37"/>
  <c r="J58" i="37"/>
  <c r="J57" i="37"/>
  <c r="J56" i="37"/>
  <c r="J55" i="37"/>
  <c r="J54" i="37"/>
  <c r="J53" i="37"/>
  <c r="J52" i="37"/>
  <c r="J51" i="37"/>
  <c r="J50" i="37"/>
  <c r="J49" i="37"/>
  <c r="J48" i="37"/>
  <c r="J47" i="37"/>
  <c r="J46" i="37"/>
  <c r="J45" i="37"/>
  <c r="J44" i="37"/>
  <c r="J43" i="37"/>
  <c r="J32" i="37"/>
  <c r="J31" i="37"/>
  <c r="J30" i="37"/>
  <c r="J29" i="37"/>
  <c r="J28" i="37"/>
  <c r="J27" i="37"/>
  <c r="J42" i="37" l="1"/>
  <c r="J41" i="37"/>
  <c r="J40" i="37"/>
  <c r="J39" i="37"/>
  <c r="J38" i="37"/>
  <c r="J37" i="37"/>
  <c r="J36" i="37"/>
  <c r="J35" i="37"/>
  <c r="J34" i="37"/>
  <c r="J33" i="37"/>
  <c r="J26" i="37"/>
  <c r="J25" i="37"/>
  <c r="J24" i="37"/>
  <c r="J23" i="37"/>
  <c r="J22" i="37"/>
  <c r="J21" i="37"/>
  <c r="J497" i="43"/>
  <c r="J496" i="43"/>
  <c r="J495" i="43"/>
  <c r="J494" i="43"/>
  <c r="J493" i="43"/>
  <c r="J492" i="43"/>
  <c r="J491" i="43"/>
  <c r="J489" i="43"/>
  <c r="J488" i="43"/>
  <c r="J487" i="43"/>
  <c r="J486" i="43"/>
  <c r="J485" i="43"/>
  <c r="J484" i="43"/>
  <c r="J483" i="43"/>
  <c r="J482" i="43"/>
  <c r="J481" i="43"/>
  <c r="J480" i="43"/>
  <c r="J479" i="43"/>
  <c r="J478" i="43"/>
  <c r="J477" i="43"/>
  <c r="J476" i="43"/>
  <c r="J475" i="43"/>
  <c r="J474" i="43"/>
  <c r="J473" i="43"/>
  <c r="J472" i="43"/>
  <c r="J471" i="43"/>
  <c r="J470" i="43"/>
  <c r="J469" i="43"/>
  <c r="J468" i="43"/>
  <c r="J467" i="43"/>
  <c r="J466" i="43"/>
  <c r="J465" i="43"/>
  <c r="J464" i="43"/>
  <c r="J463" i="43"/>
  <c r="J462" i="43"/>
  <c r="J461" i="43"/>
  <c r="J460" i="43"/>
  <c r="J459" i="43"/>
  <c r="I109" i="40"/>
  <c r="J1032" i="41" l="1"/>
  <c r="J1031" i="41"/>
  <c r="J1030" i="41"/>
  <c r="J1029" i="41"/>
  <c r="J1028" i="41"/>
  <c r="J1027" i="41"/>
  <c r="J1026" i="41"/>
  <c r="J1025" i="41"/>
  <c r="J1024" i="41"/>
  <c r="J1023" i="41"/>
  <c r="J1022" i="41"/>
  <c r="J1021" i="41"/>
  <c r="J1020" i="41"/>
  <c r="J1019" i="41"/>
  <c r="J1018" i="41"/>
  <c r="J1017" i="41"/>
  <c r="J1016" i="41"/>
  <c r="J1015" i="41"/>
  <c r="J1014" i="41"/>
  <c r="J1013" i="41"/>
  <c r="J1012" i="41"/>
  <c r="J1011" i="41"/>
  <c r="J1010" i="41"/>
  <c r="J1009" i="41"/>
  <c r="J1008" i="41"/>
  <c r="J1007" i="41"/>
  <c r="J1006" i="41"/>
  <c r="L1036" i="41"/>
  <c r="J1036" i="41"/>
  <c r="L1035" i="41"/>
  <c r="J1035" i="41"/>
  <c r="L1034" i="41"/>
  <c r="J1034" i="41"/>
  <c r="L1033" i="41"/>
  <c r="J1033" i="41"/>
  <c r="O1146" i="41"/>
  <c r="J457" i="43" l="1"/>
  <c r="J456" i="43"/>
  <c r="J455" i="43"/>
  <c r="J454" i="43"/>
  <c r="J453" i="43"/>
  <c r="J452" i="43"/>
  <c r="J451" i="43"/>
  <c r="J450" i="43"/>
  <c r="J458" i="43"/>
  <c r="J449" i="43"/>
  <c r="J448" i="43"/>
  <c r="J447" i="43"/>
  <c r="J446" i="43"/>
  <c r="J445" i="43"/>
  <c r="J444" i="43"/>
  <c r="J443" i="43"/>
  <c r="J442" i="43"/>
  <c r="J441" i="43"/>
  <c r="J440" i="43"/>
  <c r="J521" i="43"/>
  <c r="J439" i="43"/>
  <c r="J438" i="43"/>
  <c r="J437" i="43"/>
  <c r="J436" i="43"/>
  <c r="J435" i="43"/>
  <c r="J434" i="43"/>
  <c r="J433" i="43"/>
  <c r="J432" i="43"/>
  <c r="J431" i="43"/>
  <c r="J430" i="43"/>
  <c r="H12" i="44" l="1"/>
  <c r="F7" i="42"/>
  <c r="L109" i="40"/>
  <c r="N109" i="40"/>
  <c r="J24" i="48" l="1"/>
  <c r="S576" i="43"/>
  <c r="Q29" i="48" l="1"/>
  <c r="P29" i="48"/>
  <c r="O29" i="48"/>
  <c r="N29" i="48"/>
  <c r="M29" i="48"/>
  <c r="L29" i="48"/>
  <c r="K29" i="48"/>
  <c r="J29" i="48"/>
  <c r="I29" i="48"/>
  <c r="H29" i="48"/>
  <c r="G29" i="48"/>
  <c r="F29" i="48"/>
  <c r="E29" i="48"/>
  <c r="D29" i="48"/>
  <c r="C29" i="48"/>
  <c r="R28" i="48"/>
  <c r="Q28" i="48"/>
  <c r="P28" i="48"/>
  <c r="O28" i="48"/>
  <c r="N28" i="48"/>
  <c r="M28" i="48"/>
  <c r="L28" i="48"/>
  <c r="K28" i="48"/>
  <c r="J28" i="48"/>
  <c r="I28" i="48"/>
  <c r="H28" i="48"/>
  <c r="G28" i="48"/>
  <c r="F28" i="48"/>
  <c r="E28" i="48"/>
  <c r="D28" i="48"/>
  <c r="C28" i="48"/>
  <c r="C30" i="48" s="1"/>
  <c r="R27" i="48"/>
  <c r="Q27" i="48"/>
  <c r="P27" i="48"/>
  <c r="O27" i="48"/>
  <c r="N27" i="48"/>
  <c r="M27" i="48"/>
  <c r="L27" i="48"/>
  <c r="K27" i="48"/>
  <c r="J27" i="48"/>
  <c r="I27" i="48"/>
  <c r="I30" i="48" s="1"/>
  <c r="H27" i="48"/>
  <c r="G27" i="48"/>
  <c r="F27" i="48"/>
  <c r="R26" i="48"/>
  <c r="Q26" i="48"/>
  <c r="P26" i="48"/>
  <c r="O26" i="48"/>
  <c r="N26" i="48"/>
  <c r="L26" i="48"/>
  <c r="K26" i="48"/>
  <c r="J26" i="48"/>
  <c r="J30" i="48" s="1"/>
  <c r="H26" i="48"/>
  <c r="G26" i="48"/>
  <c r="F26" i="48"/>
  <c r="E26" i="48"/>
  <c r="D26" i="48"/>
  <c r="L24" i="48"/>
  <c r="K24" i="48"/>
  <c r="R23" i="48"/>
  <c r="Q23" i="48"/>
  <c r="P23" i="48"/>
  <c r="O23" i="48"/>
  <c r="N23" i="48"/>
  <c r="N30" i="48" s="1"/>
  <c r="M23" i="48"/>
  <c r="M30" i="48" s="1"/>
  <c r="L23" i="48"/>
  <c r="L30" i="48" s="1"/>
  <c r="K23" i="48"/>
  <c r="K30" i="48" s="1"/>
  <c r="F23" i="48"/>
  <c r="F30" i="48" s="1"/>
  <c r="E23" i="48"/>
  <c r="A5" i="48"/>
  <c r="A4" i="48"/>
  <c r="R30" i="48" l="1"/>
  <c r="G30" i="48"/>
  <c r="O30" i="48"/>
  <c r="P30" i="48"/>
  <c r="E30" i="48"/>
  <c r="Q30" i="48"/>
  <c r="D30" i="48"/>
  <c r="H30" i="48"/>
  <c r="J1005" i="41"/>
  <c r="J1004" i="41"/>
  <c r="J1003" i="41"/>
  <c r="J1002" i="41"/>
  <c r="J1001" i="41"/>
  <c r="J1000" i="41"/>
  <c r="J999" i="41"/>
  <c r="J998" i="41"/>
  <c r="J997" i="41"/>
  <c r="J996" i="41"/>
  <c r="J995" i="41"/>
  <c r="J994" i="41"/>
  <c r="J993" i="41"/>
  <c r="J992" i="41"/>
  <c r="J991" i="41"/>
  <c r="J990" i="41"/>
  <c r="J989" i="41"/>
  <c r="J988" i="41"/>
  <c r="J987" i="41"/>
  <c r="J986" i="41"/>
  <c r="J985" i="41"/>
  <c r="J984" i="41"/>
  <c r="J983" i="41"/>
  <c r="J982" i="41"/>
  <c r="J981" i="41"/>
  <c r="J980" i="41"/>
  <c r="J979" i="41"/>
  <c r="J978" i="41"/>
  <c r="J977" i="41"/>
  <c r="J976" i="41"/>
  <c r="J975" i="41"/>
  <c r="J974" i="41"/>
  <c r="J973" i="41"/>
  <c r="J972" i="41"/>
  <c r="J971" i="41"/>
  <c r="J970" i="41"/>
  <c r="J969" i="41"/>
  <c r="J968" i="41"/>
  <c r="J967" i="41"/>
  <c r="J966" i="41"/>
  <c r="J965" i="41"/>
  <c r="J964" i="41"/>
  <c r="J963" i="41"/>
  <c r="J962" i="41"/>
  <c r="J961" i="41"/>
  <c r="J960" i="41"/>
  <c r="J959" i="41"/>
  <c r="J958" i="41"/>
  <c r="J957" i="41"/>
  <c r="J956" i="41"/>
  <c r="J955" i="41"/>
  <c r="J954" i="41"/>
  <c r="J953" i="41"/>
  <c r="J952" i="41"/>
  <c r="J951" i="41"/>
  <c r="J950" i="41"/>
  <c r="J949" i="41"/>
  <c r="J948" i="41"/>
  <c r="J947" i="41"/>
  <c r="J946" i="41"/>
  <c r="J945" i="41"/>
  <c r="J944" i="41"/>
  <c r="J943" i="41"/>
  <c r="J942" i="41"/>
  <c r="J941" i="41"/>
  <c r="J940" i="41"/>
  <c r="J939" i="41"/>
  <c r="J938" i="41"/>
  <c r="J937" i="41"/>
  <c r="J936" i="41"/>
  <c r="J935" i="41"/>
  <c r="J934" i="41"/>
  <c r="J933" i="41"/>
  <c r="J932" i="41"/>
  <c r="J931" i="41"/>
  <c r="J930" i="41"/>
  <c r="J929" i="41"/>
  <c r="J928" i="41"/>
  <c r="J927" i="41"/>
  <c r="J926" i="41"/>
  <c r="J925" i="41"/>
  <c r="J924" i="41"/>
  <c r="J923" i="41"/>
  <c r="J922" i="41"/>
  <c r="J921" i="41"/>
  <c r="J920" i="41"/>
  <c r="J919" i="41"/>
  <c r="J918" i="41"/>
  <c r="L374" i="43"/>
  <c r="J374" i="43"/>
  <c r="L373" i="43"/>
  <c r="J373" i="43"/>
  <c r="L372" i="43"/>
  <c r="J372" i="43"/>
  <c r="L371" i="43"/>
  <c r="J371" i="43"/>
  <c r="L370" i="43"/>
  <c r="J370" i="43"/>
  <c r="L369" i="43"/>
  <c r="J369" i="43"/>
  <c r="L368" i="43"/>
  <c r="J368" i="43"/>
  <c r="L367" i="43"/>
  <c r="J367" i="43"/>
  <c r="L366" i="43"/>
  <c r="J366" i="43"/>
  <c r="L365" i="43"/>
  <c r="J365" i="43"/>
  <c r="L364" i="43"/>
  <c r="J364" i="43"/>
  <c r="L363" i="43"/>
  <c r="J363" i="43"/>
  <c r="L362" i="43"/>
  <c r="J362" i="43"/>
  <c r="L361" i="43"/>
  <c r="J361" i="43"/>
  <c r="L360" i="43"/>
  <c r="J360" i="43"/>
  <c r="L359" i="43"/>
  <c r="J359" i="43"/>
  <c r="L358" i="43"/>
  <c r="J358" i="43"/>
  <c r="L357" i="43"/>
  <c r="J357" i="43"/>
  <c r="L356" i="43"/>
  <c r="J356" i="43"/>
  <c r="L355" i="43"/>
  <c r="J355" i="43"/>
  <c r="L354" i="43"/>
  <c r="J354" i="43"/>
  <c r="L353" i="43"/>
  <c r="J353" i="43"/>
  <c r="J426" i="43"/>
  <c r="J428" i="43"/>
  <c r="J427" i="43"/>
  <c r="J425" i="43"/>
  <c r="J424" i="43"/>
  <c r="J423" i="43"/>
  <c r="J422" i="43"/>
  <c r="J421" i="43"/>
  <c r="J420" i="43"/>
  <c r="J419" i="43"/>
  <c r="J418" i="43"/>
  <c r="J417" i="43"/>
  <c r="J416" i="43"/>
  <c r="J415" i="43"/>
  <c r="J414" i="43"/>
  <c r="J413" i="43"/>
  <c r="J412" i="43"/>
  <c r="J411" i="43"/>
  <c r="J410" i="43"/>
  <c r="J409" i="43"/>
  <c r="J408" i="43"/>
  <c r="J407" i="43"/>
  <c r="J406" i="43"/>
  <c r="J405" i="43"/>
  <c r="J404" i="43"/>
  <c r="J403" i="43"/>
  <c r="J402" i="43"/>
  <c r="J401" i="43"/>
  <c r="J400" i="43"/>
  <c r="J399" i="43"/>
  <c r="J398" i="43"/>
  <c r="J397" i="43"/>
  <c r="J396" i="43"/>
  <c r="J395" i="43"/>
  <c r="J394" i="43"/>
  <c r="J393" i="43"/>
  <c r="J392" i="43"/>
  <c r="J391" i="43"/>
  <c r="J390" i="43"/>
  <c r="J389" i="43"/>
  <c r="J388" i="43"/>
  <c r="L567" i="43" l="1"/>
  <c r="L917" i="41"/>
  <c r="J917" i="41"/>
  <c r="L916" i="41"/>
  <c r="J916" i="41"/>
  <c r="L915" i="41"/>
  <c r="J915" i="41"/>
  <c r="L914" i="41"/>
  <c r="J914" i="41"/>
  <c r="L913" i="41"/>
  <c r="J913" i="41"/>
  <c r="L912" i="41"/>
  <c r="J912" i="41"/>
  <c r="L911" i="41"/>
  <c r="J911" i="41"/>
  <c r="L910" i="41"/>
  <c r="J910" i="41"/>
  <c r="L909" i="41"/>
  <c r="J909" i="41"/>
  <c r="L908" i="41"/>
  <c r="J908" i="41"/>
  <c r="L907" i="41"/>
  <c r="J907" i="41"/>
  <c r="L906" i="41"/>
  <c r="J906" i="41"/>
  <c r="L905" i="41"/>
  <c r="J905" i="41"/>
  <c r="L904" i="41"/>
  <c r="J904" i="41"/>
  <c r="L903" i="41"/>
  <c r="J903" i="41"/>
  <c r="L901" i="41" l="1"/>
  <c r="J901" i="41"/>
  <c r="L900" i="41"/>
  <c r="J900" i="41"/>
  <c r="L899" i="41"/>
  <c r="J899" i="41"/>
  <c r="L898" i="41"/>
  <c r="J898" i="41"/>
  <c r="L897" i="41"/>
  <c r="J897" i="41"/>
  <c r="L896" i="41"/>
  <c r="J896" i="41"/>
  <c r="L895" i="41"/>
  <c r="J895" i="41"/>
  <c r="L894" i="41"/>
  <c r="J894" i="41"/>
  <c r="L893" i="41"/>
  <c r="J893" i="41"/>
  <c r="L892" i="41"/>
  <c r="J892" i="41"/>
  <c r="L891" i="41"/>
  <c r="J891" i="41"/>
  <c r="L890" i="41"/>
  <c r="J890" i="41"/>
  <c r="L889" i="41"/>
  <c r="J889" i="41"/>
  <c r="L888" i="41"/>
  <c r="J888" i="41"/>
  <c r="L887" i="41"/>
  <c r="J887" i="41"/>
  <c r="L886" i="41"/>
  <c r="J886" i="41"/>
  <c r="L885" i="41"/>
  <c r="J885" i="41"/>
  <c r="L884" i="41"/>
  <c r="J884" i="41"/>
  <c r="L883" i="41"/>
  <c r="J883" i="41"/>
  <c r="L882" i="41"/>
  <c r="J882" i="41"/>
  <c r="L881" i="41"/>
  <c r="J881" i="41"/>
  <c r="L880" i="41"/>
  <c r="J880" i="41"/>
  <c r="L879" i="41"/>
  <c r="J879" i="41"/>
  <c r="L878" i="41"/>
  <c r="J878" i="41"/>
  <c r="L877" i="41"/>
  <c r="J877" i="41"/>
  <c r="L876" i="41"/>
  <c r="J876" i="41"/>
  <c r="L875" i="41"/>
  <c r="J875" i="41"/>
  <c r="L874" i="41"/>
  <c r="J874" i="41"/>
  <c r="L873" i="41"/>
  <c r="J873" i="41"/>
  <c r="L872" i="41"/>
  <c r="J872" i="41"/>
  <c r="L871" i="41"/>
  <c r="J871" i="41"/>
  <c r="L870" i="41"/>
  <c r="J870" i="41"/>
  <c r="L869" i="41"/>
  <c r="J869" i="41"/>
  <c r="L868" i="41"/>
  <c r="J868" i="41"/>
  <c r="L867" i="41"/>
  <c r="J867" i="41"/>
  <c r="L866" i="41"/>
  <c r="J866" i="41"/>
  <c r="L865" i="41"/>
  <c r="J865" i="41"/>
  <c r="L864" i="41"/>
  <c r="J864" i="41"/>
  <c r="L863" i="41"/>
  <c r="J863" i="41"/>
  <c r="L862" i="41"/>
  <c r="J862" i="41"/>
  <c r="L861" i="41"/>
  <c r="J861" i="41"/>
  <c r="L860" i="41"/>
  <c r="J860" i="41"/>
  <c r="L859" i="41"/>
  <c r="J859" i="41"/>
  <c r="L858" i="41"/>
  <c r="J858" i="41"/>
  <c r="L857" i="41"/>
  <c r="J857" i="41"/>
  <c r="L856" i="41"/>
  <c r="J856" i="41"/>
  <c r="L855" i="41"/>
  <c r="J855" i="41"/>
  <c r="L854" i="41"/>
  <c r="J854" i="41"/>
  <c r="L853" i="41"/>
  <c r="J853" i="41"/>
  <c r="L852" i="41"/>
  <c r="J852" i="41"/>
  <c r="L851" i="41"/>
  <c r="J851" i="41"/>
  <c r="L850" i="41"/>
  <c r="J850" i="41"/>
  <c r="L849" i="41"/>
  <c r="J849" i="41"/>
  <c r="L848" i="41"/>
  <c r="J848" i="41"/>
  <c r="L847" i="41"/>
  <c r="J847" i="41"/>
  <c r="L846" i="41"/>
  <c r="J846" i="41"/>
  <c r="L845" i="41"/>
  <c r="J845" i="41"/>
  <c r="L844" i="41"/>
  <c r="J844" i="41"/>
  <c r="L843" i="41"/>
  <c r="J843" i="41"/>
  <c r="L842" i="41"/>
  <c r="J842" i="41"/>
  <c r="L795" i="41"/>
  <c r="J795" i="41"/>
  <c r="L794" i="41"/>
  <c r="J794" i="41"/>
  <c r="L793" i="41"/>
  <c r="J793" i="41"/>
  <c r="L792" i="41"/>
  <c r="J792" i="41"/>
  <c r="L791" i="41"/>
  <c r="J791" i="41"/>
  <c r="L790" i="41"/>
  <c r="J790" i="41"/>
  <c r="L789" i="41"/>
  <c r="J789" i="41"/>
  <c r="L788" i="41"/>
  <c r="J788" i="41"/>
  <c r="L787" i="41"/>
  <c r="J787" i="41"/>
  <c r="L786" i="41"/>
  <c r="J786" i="41"/>
  <c r="L785" i="41"/>
  <c r="J785" i="41"/>
  <c r="L784" i="41"/>
  <c r="J784" i="41"/>
  <c r="L783" i="41"/>
  <c r="J783" i="41"/>
  <c r="L782" i="41"/>
  <c r="J782" i="41"/>
  <c r="L828" i="41"/>
  <c r="J828" i="41"/>
  <c r="L827" i="41"/>
  <c r="J827" i="41"/>
  <c r="L826" i="41"/>
  <c r="J826" i="41"/>
  <c r="L825" i="41"/>
  <c r="J825" i="41"/>
  <c r="L824" i="41"/>
  <c r="J824" i="41"/>
  <c r="L823" i="41"/>
  <c r="J823" i="41"/>
  <c r="L822" i="41"/>
  <c r="J822" i="41"/>
  <c r="L821" i="41"/>
  <c r="J821" i="41"/>
  <c r="L820" i="41"/>
  <c r="J820" i="41"/>
  <c r="L819" i="41"/>
  <c r="J819" i="41"/>
  <c r="L818" i="41"/>
  <c r="J818" i="41"/>
  <c r="L817" i="41"/>
  <c r="J817" i="41"/>
  <c r="L902" i="41"/>
  <c r="J902" i="41"/>
  <c r="L841" i="41"/>
  <c r="J841" i="41"/>
  <c r="L840" i="41"/>
  <c r="J840" i="41"/>
  <c r="L839" i="41"/>
  <c r="J839" i="41"/>
  <c r="L838" i="41"/>
  <c r="J838" i="41"/>
  <c r="L837" i="41"/>
  <c r="J837" i="41"/>
  <c r="L836" i="41"/>
  <c r="J836" i="41"/>
  <c r="L835" i="41"/>
  <c r="J835" i="41"/>
  <c r="L816" i="41"/>
  <c r="J816" i="41"/>
  <c r="L815" i="41"/>
  <c r="J815" i="41"/>
  <c r="L814" i="41"/>
  <c r="J814" i="41"/>
  <c r="L813" i="41"/>
  <c r="J813" i="41"/>
  <c r="L812" i="41"/>
  <c r="J812" i="41"/>
  <c r="L811" i="41"/>
  <c r="J811" i="41"/>
  <c r="L810" i="41"/>
  <c r="J810" i="41"/>
  <c r="L809" i="41"/>
  <c r="J809" i="41"/>
  <c r="L808" i="41"/>
  <c r="J808" i="41"/>
  <c r="L807" i="41"/>
  <c r="J807" i="41"/>
  <c r="L806" i="41"/>
  <c r="J806" i="41"/>
  <c r="L805" i="41"/>
  <c r="J805" i="41"/>
  <c r="L834" i="41"/>
  <c r="J834" i="41"/>
  <c r="L833" i="41"/>
  <c r="J833" i="41"/>
  <c r="L832" i="41"/>
  <c r="J832" i="41"/>
  <c r="L831" i="41"/>
  <c r="J831" i="41"/>
  <c r="L830" i="41" l="1"/>
  <c r="J830" i="41"/>
  <c r="L829" i="41"/>
  <c r="J829" i="41"/>
  <c r="L804" i="41"/>
  <c r="J804" i="41"/>
  <c r="L803" i="41"/>
  <c r="J803" i="41"/>
  <c r="L802" i="41"/>
  <c r="J802" i="41"/>
  <c r="L801" i="41"/>
  <c r="J801" i="41"/>
  <c r="L800" i="41"/>
  <c r="J800" i="41"/>
  <c r="L799" i="41"/>
  <c r="J799" i="41"/>
  <c r="L798" i="41"/>
  <c r="J798" i="41"/>
  <c r="L797" i="41"/>
  <c r="J797" i="41"/>
  <c r="L796" i="41"/>
  <c r="J796" i="41"/>
  <c r="L781" i="41"/>
  <c r="J781" i="41"/>
  <c r="J429" i="43" l="1"/>
  <c r="J387" i="43"/>
  <c r="J386" i="43"/>
  <c r="J385" i="43"/>
  <c r="J384" i="43"/>
  <c r="J383" i="43"/>
  <c r="J382" i="43"/>
  <c r="J381" i="43"/>
  <c r="J380" i="43"/>
  <c r="J379" i="43"/>
  <c r="J378" i="43"/>
  <c r="J377" i="43"/>
  <c r="J376" i="43"/>
  <c r="J375" i="43"/>
  <c r="J352" i="43"/>
  <c r="J351" i="43"/>
  <c r="J350" i="43"/>
  <c r="J349" i="43"/>
  <c r="J348" i="43"/>
  <c r="J347" i="43"/>
  <c r="J346" i="43"/>
  <c r="J345" i="43"/>
  <c r="J344" i="43"/>
  <c r="J343" i="43"/>
  <c r="J342" i="43"/>
  <c r="J341" i="43"/>
  <c r="J340" i="43"/>
  <c r="J339" i="43"/>
  <c r="J338" i="43"/>
  <c r="J337" i="43"/>
  <c r="J336" i="43"/>
  <c r="J335" i="43"/>
  <c r="J334" i="43"/>
  <c r="L779" i="41" l="1"/>
  <c r="J779" i="41"/>
  <c r="L778" i="41"/>
  <c r="J778" i="41"/>
  <c r="L777" i="41"/>
  <c r="J777" i="41"/>
  <c r="L776" i="41"/>
  <c r="J776" i="41"/>
  <c r="L775" i="41"/>
  <c r="J775" i="41"/>
  <c r="L774" i="41"/>
  <c r="J774" i="41"/>
  <c r="L773" i="41"/>
  <c r="J773" i="41"/>
  <c r="L772" i="41"/>
  <c r="J772" i="41"/>
  <c r="L771" i="41"/>
  <c r="J771" i="41"/>
  <c r="L770" i="41"/>
  <c r="J770" i="41"/>
  <c r="L769" i="41"/>
  <c r="J769" i="41"/>
  <c r="L768" i="41"/>
  <c r="J768" i="41"/>
  <c r="L767" i="41"/>
  <c r="J767" i="41"/>
  <c r="L766" i="41"/>
  <c r="J766" i="41"/>
  <c r="L765" i="41"/>
  <c r="J765" i="41"/>
  <c r="L764" i="41"/>
  <c r="J764" i="41"/>
  <c r="L763" i="41"/>
  <c r="J763" i="41"/>
  <c r="L762" i="41"/>
  <c r="J762" i="41"/>
  <c r="L761" i="41"/>
  <c r="J761" i="41"/>
  <c r="L760" i="41"/>
  <c r="J760" i="41"/>
  <c r="L759" i="41"/>
  <c r="J759" i="41"/>
  <c r="L758" i="41"/>
  <c r="J758" i="41"/>
  <c r="L757" i="41"/>
  <c r="J757" i="41"/>
  <c r="L756" i="41"/>
  <c r="J756" i="41"/>
  <c r="L755" i="41"/>
  <c r="J755" i="41"/>
  <c r="L754" i="41"/>
  <c r="J754" i="41"/>
  <c r="L753" i="41"/>
  <c r="J753" i="41"/>
  <c r="L752" i="41"/>
  <c r="J752" i="41"/>
  <c r="L751" i="41"/>
  <c r="J751" i="41"/>
  <c r="L750" i="41"/>
  <c r="J750" i="41"/>
  <c r="L749" i="41"/>
  <c r="J749" i="41"/>
  <c r="L748" i="41"/>
  <c r="J748" i="41"/>
  <c r="L747" i="41"/>
  <c r="J747" i="41"/>
  <c r="L746" i="41"/>
  <c r="J746" i="41"/>
  <c r="L745" i="41"/>
  <c r="J745" i="41"/>
  <c r="L744" i="41"/>
  <c r="J744" i="41"/>
  <c r="L743" i="41"/>
  <c r="J743" i="41"/>
  <c r="L742" i="41"/>
  <c r="J742" i="41"/>
  <c r="L741" i="41"/>
  <c r="J741" i="41"/>
  <c r="L740" i="41"/>
  <c r="J740" i="41"/>
  <c r="L739" i="41"/>
  <c r="J739" i="41"/>
  <c r="L738" i="41"/>
  <c r="J738" i="41"/>
  <c r="L737" i="41"/>
  <c r="J737" i="41"/>
  <c r="L736" i="41"/>
  <c r="J736" i="41"/>
  <c r="L735" i="41"/>
  <c r="J735" i="41"/>
  <c r="L734" i="41"/>
  <c r="J734" i="41"/>
  <c r="L733" i="41"/>
  <c r="J733" i="41"/>
  <c r="L732" i="41"/>
  <c r="J732" i="41"/>
  <c r="L731" i="41"/>
  <c r="J731" i="41"/>
  <c r="L730" i="41"/>
  <c r="J730" i="41"/>
  <c r="L729" i="41"/>
  <c r="J729" i="41"/>
  <c r="L728" i="41"/>
  <c r="J728" i="41"/>
  <c r="L726" i="41"/>
  <c r="J726" i="41"/>
  <c r="L725" i="41"/>
  <c r="J725" i="41"/>
  <c r="L724" i="41"/>
  <c r="J724" i="41"/>
  <c r="L723" i="41"/>
  <c r="J723" i="41"/>
  <c r="L722" i="41"/>
  <c r="J722" i="41"/>
  <c r="L721" i="41"/>
  <c r="J721" i="41"/>
  <c r="L720" i="41"/>
  <c r="J720" i="41"/>
  <c r="L719" i="41"/>
  <c r="J719" i="41"/>
  <c r="L718" i="41"/>
  <c r="J718" i="41"/>
  <c r="L717" i="41"/>
  <c r="J717" i="41"/>
  <c r="L716" i="41"/>
  <c r="J716" i="41"/>
  <c r="L715" i="41"/>
  <c r="J715" i="41"/>
  <c r="L714" i="41"/>
  <c r="J714" i="41"/>
  <c r="L713" i="41"/>
  <c r="J713" i="41"/>
  <c r="L712" i="41"/>
  <c r="J712" i="41"/>
  <c r="L711" i="41"/>
  <c r="J711" i="41"/>
  <c r="L710" i="41"/>
  <c r="J710" i="41"/>
  <c r="L709" i="41"/>
  <c r="J709" i="41"/>
  <c r="L708" i="41"/>
  <c r="J708" i="41"/>
  <c r="L707" i="41"/>
  <c r="J707" i="41"/>
  <c r="L706" i="41"/>
  <c r="J706" i="41"/>
  <c r="L705" i="41"/>
  <c r="J705" i="41"/>
  <c r="L704" i="41"/>
  <c r="J704" i="41"/>
  <c r="L703" i="41"/>
  <c r="J703" i="41"/>
  <c r="L702" i="41"/>
  <c r="J702" i="41"/>
  <c r="L701" i="41"/>
  <c r="J701" i="41"/>
  <c r="L700" i="41"/>
  <c r="J700" i="41"/>
  <c r="L699" i="41"/>
  <c r="J699" i="41"/>
  <c r="L698" i="41"/>
  <c r="J698" i="41"/>
  <c r="L697" i="41"/>
  <c r="J697" i="41"/>
  <c r="L696" i="41"/>
  <c r="J696" i="41"/>
  <c r="L695" i="41"/>
  <c r="J695" i="41"/>
  <c r="L694" i="41"/>
  <c r="J694" i="41"/>
  <c r="L693" i="41"/>
  <c r="J693" i="41"/>
  <c r="L692" i="41"/>
  <c r="J692" i="41"/>
  <c r="L691" i="41"/>
  <c r="J691" i="41"/>
  <c r="L690" i="41"/>
  <c r="J690" i="41"/>
  <c r="L689" i="41"/>
  <c r="J689" i="41"/>
  <c r="L688" i="41"/>
  <c r="J688" i="41"/>
  <c r="L687" i="41"/>
  <c r="J687" i="41"/>
  <c r="L686" i="41"/>
  <c r="J686" i="41"/>
  <c r="L685" i="41"/>
  <c r="J685" i="41"/>
  <c r="L684" i="41"/>
  <c r="J684" i="41"/>
  <c r="L683" i="41"/>
  <c r="J683" i="41"/>
  <c r="L682" i="41"/>
  <c r="J682" i="41"/>
  <c r="L681" i="41"/>
  <c r="J681" i="41"/>
  <c r="L680" i="41"/>
  <c r="J680" i="41"/>
  <c r="L679" i="41"/>
  <c r="J679" i="41"/>
  <c r="L678" i="41"/>
  <c r="J678" i="41"/>
  <c r="L677" i="41"/>
  <c r="J677" i="41"/>
  <c r="L676" i="41"/>
  <c r="J676" i="41"/>
  <c r="L675" i="41"/>
  <c r="J675" i="41"/>
  <c r="L780" i="41"/>
  <c r="L727" i="41"/>
  <c r="L674" i="41"/>
  <c r="L673" i="41"/>
  <c r="L672" i="41"/>
  <c r="L671" i="41"/>
  <c r="L670" i="41"/>
  <c r="L669" i="41"/>
  <c r="L668" i="41"/>
  <c r="L667" i="41"/>
  <c r="L666" i="41"/>
  <c r="L665" i="41"/>
  <c r="L664" i="41"/>
  <c r="L663" i="41"/>
  <c r="L662" i="41"/>
  <c r="L661" i="41"/>
  <c r="L660" i="41"/>
  <c r="L659" i="41"/>
  <c r="L658" i="41"/>
  <c r="L657" i="41"/>
  <c r="L656" i="41"/>
  <c r="L655" i="41"/>
  <c r="L654" i="41"/>
  <c r="L653" i="41"/>
  <c r="L652" i="41"/>
  <c r="L651" i="41"/>
  <c r="L650" i="41"/>
  <c r="L649" i="41"/>
  <c r="L648" i="41"/>
  <c r="L647" i="41"/>
  <c r="L646" i="41"/>
  <c r="L645" i="41"/>
  <c r="L644" i="41"/>
  <c r="L643" i="41"/>
  <c r="L642" i="41"/>
  <c r="L641" i="41"/>
  <c r="L640" i="41"/>
  <c r="L639" i="41"/>
  <c r="L638" i="41"/>
  <c r="L637" i="41"/>
  <c r="L636" i="41"/>
  <c r="L635" i="41"/>
  <c r="L634" i="41"/>
  <c r="L633" i="41"/>
  <c r="L632" i="41"/>
  <c r="L631" i="41"/>
  <c r="L630" i="41"/>
  <c r="L629" i="41"/>
  <c r="L628" i="41"/>
  <c r="L627" i="41"/>
  <c r="L626" i="41"/>
  <c r="L625" i="41"/>
  <c r="L624" i="41"/>
  <c r="L623" i="41"/>
  <c r="L622" i="41"/>
  <c r="L621" i="41"/>
  <c r="L620" i="41"/>
  <c r="L619" i="41"/>
  <c r="L618" i="41"/>
  <c r="L1146" i="41" l="1"/>
  <c r="J780" i="41"/>
  <c r="J727" i="41"/>
  <c r="J674" i="41"/>
  <c r="J673" i="41"/>
  <c r="J672" i="41"/>
  <c r="J671" i="41"/>
  <c r="J670" i="41"/>
  <c r="J669" i="41"/>
  <c r="J668" i="41"/>
  <c r="J667" i="41"/>
  <c r="J666" i="41"/>
  <c r="J665" i="41"/>
  <c r="J664" i="41"/>
  <c r="J663" i="41"/>
  <c r="J662" i="41"/>
  <c r="J661" i="41"/>
  <c r="J660" i="41"/>
  <c r="J659" i="41"/>
  <c r="J658" i="41"/>
  <c r="J657" i="41"/>
  <c r="J656" i="41"/>
  <c r="J655" i="41"/>
  <c r="J654" i="41"/>
  <c r="J653" i="41"/>
  <c r="J652" i="41"/>
  <c r="J651" i="41"/>
  <c r="J650" i="41"/>
  <c r="J649" i="41"/>
  <c r="J648" i="41"/>
  <c r="J647" i="41"/>
  <c r="J646" i="41"/>
  <c r="J645" i="41"/>
  <c r="J644" i="41"/>
  <c r="J643" i="41"/>
  <c r="J642" i="41"/>
  <c r="J641" i="41"/>
  <c r="J640" i="41"/>
  <c r="J639" i="41"/>
  <c r="J638" i="41"/>
  <c r="J637" i="41"/>
  <c r="J636" i="41"/>
  <c r="J635" i="41"/>
  <c r="J634" i="41"/>
  <c r="J633" i="41"/>
  <c r="J632" i="41"/>
  <c r="J631" i="41"/>
  <c r="J630" i="41"/>
  <c r="J629" i="41"/>
  <c r="J628" i="41"/>
  <c r="J627" i="41"/>
  <c r="J626" i="41"/>
  <c r="J625" i="41"/>
  <c r="J624" i="41"/>
  <c r="J623" i="41"/>
  <c r="J622" i="41"/>
  <c r="J621" i="41"/>
  <c r="J620" i="41"/>
  <c r="J619" i="41"/>
  <c r="J618" i="41"/>
  <c r="J418" i="41" l="1"/>
  <c r="J417" i="41"/>
  <c r="J406" i="41"/>
  <c r="J394" i="41"/>
  <c r="J393" i="41"/>
  <c r="J351" i="41"/>
  <c r="J333" i="41"/>
  <c r="J321" i="41"/>
  <c r="J318" i="41"/>
  <c r="J306" i="41"/>
  <c r="J395" i="41"/>
  <c r="J305" i="41"/>
  <c r="J319" i="43"/>
  <c r="J318" i="43"/>
  <c r="J317" i="43"/>
  <c r="J316" i="43"/>
  <c r="J315" i="43"/>
  <c r="J314" i="43"/>
  <c r="J313" i="43"/>
  <c r="J27" i="41" l="1"/>
  <c r="J26" i="41"/>
  <c r="J25" i="41"/>
  <c r="J24" i="41"/>
  <c r="J23" i="41"/>
  <c r="J22" i="41"/>
  <c r="J21" i="41"/>
  <c r="J20" i="41"/>
  <c r="J19" i="41"/>
  <c r="J18" i="41"/>
  <c r="J17" i="41"/>
  <c r="J16" i="41"/>
  <c r="J15" i="41"/>
  <c r="J14" i="41"/>
  <c r="J13" i="41"/>
  <c r="J276" i="43"/>
  <c r="J275" i="43"/>
  <c r="J274" i="43"/>
  <c r="J273" i="43"/>
  <c r="J272" i="43"/>
  <c r="J271" i="43"/>
  <c r="J270" i="43"/>
  <c r="J269" i="43"/>
  <c r="J268" i="43"/>
  <c r="J267" i="43"/>
  <c r="J266" i="43"/>
  <c r="J265" i="43"/>
  <c r="J264" i="43"/>
  <c r="J263" i="43"/>
  <c r="J262" i="43"/>
  <c r="J261" i="43"/>
  <c r="J260" i="43"/>
  <c r="J259" i="43"/>
  <c r="J258" i="43"/>
  <c r="J257" i="43"/>
  <c r="J256" i="43"/>
  <c r="J255" i="43"/>
  <c r="J254" i="43"/>
  <c r="J253" i="43"/>
  <c r="J252" i="43"/>
  <c r="J251" i="43"/>
  <c r="J250" i="43"/>
  <c r="J249" i="43"/>
  <c r="J248" i="43"/>
  <c r="J247" i="43"/>
  <c r="J246" i="43"/>
  <c r="J245" i="43"/>
  <c r="J244" i="43"/>
  <c r="J243" i="43"/>
  <c r="J242" i="43"/>
  <c r="J241" i="43"/>
  <c r="J240" i="43"/>
  <c r="J239" i="43"/>
  <c r="J238" i="43"/>
  <c r="J237" i="43"/>
  <c r="J236" i="43"/>
  <c r="J235" i="43"/>
  <c r="J234" i="43"/>
  <c r="J233" i="43"/>
  <c r="J232" i="43"/>
  <c r="J231" i="43"/>
  <c r="J230" i="43"/>
  <c r="J229" i="43"/>
  <c r="J228" i="43"/>
  <c r="J227" i="43"/>
  <c r="J226" i="43"/>
  <c r="J225" i="43"/>
  <c r="J224" i="43"/>
  <c r="J223" i="43"/>
  <c r="J222" i="43"/>
  <c r="J221" i="43"/>
  <c r="J220" i="43"/>
  <c r="J219" i="43"/>
  <c r="J218" i="43"/>
  <c r="J217" i="43"/>
  <c r="J216" i="43"/>
  <c r="J215" i="43"/>
  <c r="J214" i="43"/>
  <c r="J213" i="43"/>
  <c r="J212" i="43"/>
  <c r="J211" i="43"/>
  <c r="J210" i="43"/>
  <c r="J209" i="43"/>
  <c r="J208" i="43"/>
  <c r="J207" i="43"/>
  <c r="J206" i="43"/>
  <c r="J205" i="43"/>
  <c r="J204" i="43"/>
  <c r="J203" i="43"/>
  <c r="J202" i="43"/>
  <c r="J201" i="43"/>
  <c r="J200" i="43"/>
  <c r="J199" i="43"/>
  <c r="J198" i="43"/>
  <c r="J197" i="43"/>
  <c r="J196" i="43"/>
  <c r="J195" i="43"/>
  <c r="J194" i="43"/>
  <c r="J193" i="43"/>
  <c r="J192" i="43"/>
  <c r="J191" i="43"/>
  <c r="J190" i="43"/>
  <c r="J189" i="43"/>
  <c r="J188" i="43"/>
  <c r="J187" i="43"/>
  <c r="J186" i="43"/>
  <c r="J185" i="43"/>
  <c r="J184" i="43"/>
  <c r="J183" i="43"/>
  <c r="J182" i="43"/>
  <c r="J181" i="43"/>
  <c r="J180" i="43"/>
  <c r="J179" i="43"/>
  <c r="J178" i="43"/>
  <c r="J177" i="43"/>
  <c r="J176" i="43"/>
  <c r="J175" i="43"/>
  <c r="J174" i="43"/>
  <c r="J173" i="43"/>
  <c r="J172" i="43"/>
  <c r="J171" i="43"/>
  <c r="J170" i="43"/>
  <c r="J169" i="43"/>
  <c r="J168" i="43"/>
  <c r="J167" i="43"/>
  <c r="J166" i="43"/>
  <c r="J165" i="43"/>
  <c r="J164" i="43"/>
  <c r="J163" i="43"/>
  <c r="J162" i="43"/>
  <c r="J161" i="43"/>
  <c r="J160" i="43"/>
  <c r="J159" i="43"/>
  <c r="J158" i="43"/>
  <c r="J157" i="43"/>
  <c r="J156" i="43"/>
  <c r="J155" i="43"/>
  <c r="J154" i="43"/>
  <c r="J153" i="43"/>
  <c r="J152" i="43"/>
  <c r="J151" i="43"/>
  <c r="J150" i="43"/>
  <c r="J149" i="43"/>
  <c r="J148" i="43"/>
  <c r="J147" i="43"/>
  <c r="J146" i="43"/>
  <c r="J145" i="43"/>
  <c r="J144" i="43"/>
  <c r="J143" i="43"/>
  <c r="J142" i="43"/>
  <c r="J141" i="43"/>
  <c r="J140" i="43"/>
  <c r="J139" i="43"/>
  <c r="J138" i="43"/>
  <c r="J137" i="43"/>
  <c r="J136" i="43"/>
  <c r="J135" i="43"/>
  <c r="J134" i="43"/>
  <c r="J133" i="43"/>
  <c r="J132" i="43"/>
  <c r="J131" i="43"/>
  <c r="J130" i="43"/>
  <c r="J129" i="43"/>
  <c r="J128" i="43"/>
  <c r="J127" i="43"/>
  <c r="J126" i="43"/>
  <c r="J125" i="43"/>
  <c r="J124" i="43"/>
  <c r="J123" i="43"/>
  <c r="J122" i="43"/>
  <c r="J121" i="43"/>
  <c r="J120" i="43"/>
  <c r="J119" i="43"/>
  <c r="J118" i="43"/>
  <c r="J117" i="43"/>
  <c r="J116" i="43"/>
  <c r="J115" i="43"/>
  <c r="J114" i="43"/>
  <c r="J113" i="43"/>
  <c r="J112" i="43"/>
  <c r="J111" i="43"/>
  <c r="J110" i="43"/>
  <c r="J109" i="43"/>
  <c r="J108" i="43"/>
  <c r="J107" i="43"/>
  <c r="J106" i="43"/>
  <c r="J105" i="43"/>
  <c r="J104" i="43"/>
  <c r="J103" i="43"/>
  <c r="J102" i="43"/>
  <c r="J101" i="43"/>
  <c r="J100" i="43"/>
  <c r="J99" i="43"/>
  <c r="J98" i="43"/>
  <c r="J97" i="43"/>
  <c r="J96" i="43"/>
  <c r="J95" i="43"/>
  <c r="J94" i="43"/>
  <c r="J93" i="43"/>
  <c r="J92" i="43"/>
  <c r="J91" i="43"/>
  <c r="J90" i="43"/>
  <c r="J89" i="43"/>
  <c r="J88" i="43"/>
  <c r="J87" i="43"/>
  <c r="J86" i="43"/>
  <c r="J85" i="43"/>
  <c r="J84" i="43"/>
  <c r="J83" i="43"/>
  <c r="J82" i="43"/>
  <c r="J81" i="43"/>
  <c r="J80" i="43"/>
  <c r="J79" i="43"/>
  <c r="J78" i="43"/>
  <c r="J77" i="43"/>
  <c r="J76" i="43"/>
  <c r="J75" i="43"/>
  <c r="J74" i="43"/>
  <c r="J73" i="43"/>
  <c r="J72" i="43"/>
  <c r="J71" i="43"/>
  <c r="J70" i="43"/>
  <c r="J69" i="43"/>
  <c r="J68" i="43"/>
  <c r="J67" i="43"/>
  <c r="J66" i="43"/>
  <c r="J65" i="43"/>
  <c r="J64" i="43"/>
  <c r="J63" i="43"/>
  <c r="J62" i="43"/>
  <c r="J61" i="43"/>
  <c r="J60" i="43"/>
  <c r="J59" i="43"/>
  <c r="J58" i="43"/>
  <c r="J57" i="43"/>
  <c r="J56" i="43"/>
  <c r="J55" i="43"/>
  <c r="J54" i="43"/>
  <c r="J53" i="43"/>
  <c r="J52" i="43"/>
  <c r="J51" i="43"/>
  <c r="J50" i="43"/>
  <c r="J49" i="43"/>
  <c r="J48" i="43"/>
  <c r="J47" i="43"/>
  <c r="J46" i="43"/>
  <c r="J45" i="43"/>
  <c r="J44" i="43"/>
  <c r="J43" i="43"/>
  <c r="J42" i="43"/>
  <c r="J41" i="43"/>
  <c r="J40" i="43"/>
  <c r="J39" i="43"/>
  <c r="J38" i="43"/>
  <c r="J37" i="43"/>
  <c r="J36" i="43"/>
  <c r="J35" i="43"/>
  <c r="J34" i="43"/>
  <c r="J33" i="43"/>
  <c r="J32" i="43"/>
  <c r="J31" i="43"/>
  <c r="J30" i="43"/>
  <c r="J29" i="43"/>
  <c r="J28" i="43"/>
  <c r="J27" i="43"/>
  <c r="J26" i="43"/>
  <c r="J25" i="43"/>
  <c r="J24" i="43"/>
  <c r="J23" i="43"/>
  <c r="J22" i="43"/>
  <c r="J21" i="43"/>
  <c r="J20" i="43"/>
  <c r="J19" i="43"/>
  <c r="J18" i="43"/>
  <c r="J17" i="43"/>
  <c r="J16" i="43"/>
  <c r="J15" i="43"/>
  <c r="J14" i="43"/>
  <c r="J13" i="43"/>
  <c r="O11" i="44" l="1"/>
  <c r="J11" i="44"/>
  <c r="J7" i="44"/>
  <c r="O7" i="44" s="1"/>
  <c r="W7" i="44" s="1"/>
  <c r="AE7" i="44" s="1"/>
  <c r="AM7" i="44" s="1"/>
  <c r="J5" i="44"/>
  <c r="J4" i="44"/>
  <c r="J2" i="44"/>
  <c r="BH7" i="44"/>
  <c r="AZ7" i="44"/>
  <c r="BA7" i="44" s="1"/>
  <c r="AX7" i="44"/>
  <c r="AV7" i="44"/>
  <c r="AI7" i="44"/>
  <c r="AJ7" i="44" s="1"/>
  <c r="AH7" i="44"/>
  <c r="AL7" i="44" s="1"/>
  <c r="AA7" i="44"/>
  <c r="AB7" i="44" s="1"/>
  <c r="Z7" i="44"/>
  <c r="AD7" i="44" s="1"/>
  <c r="S7" i="44"/>
  <c r="T7" i="44" s="1"/>
  <c r="R7" i="44"/>
  <c r="V7" i="44" s="1"/>
  <c r="M7" i="44"/>
  <c r="BD7" i="44" l="1"/>
  <c r="BI7" i="44"/>
  <c r="BJ7" i="44" s="1"/>
  <c r="BK7" i="44" s="1"/>
  <c r="BL7" i="44" l="1"/>
  <c r="BM7" i="44" s="1"/>
  <c r="BN7" i="44" l="1"/>
  <c r="J18" i="37" l="1"/>
  <c r="J17" i="37"/>
  <c r="J16" i="37"/>
  <c r="J15" i="37"/>
  <c r="J14" i="37"/>
  <c r="J13" i="37"/>
  <c r="J20" i="37"/>
  <c r="J19" i="37"/>
  <c r="J68" i="37" l="1"/>
  <c r="J555" i="41"/>
  <c r="J554" i="41"/>
  <c r="J553" i="41"/>
  <c r="J552" i="41"/>
  <c r="J551" i="41"/>
  <c r="J550" i="41"/>
  <c r="J549" i="41"/>
  <c r="J548" i="41"/>
  <c r="J547" i="41"/>
  <c r="J546" i="41"/>
  <c r="J545" i="41"/>
  <c r="J544" i="41"/>
  <c r="J543" i="41"/>
  <c r="J542" i="41"/>
  <c r="J541" i="41"/>
  <c r="J540" i="41"/>
  <c r="J539" i="41"/>
  <c r="J538" i="41"/>
  <c r="J537" i="41"/>
  <c r="J536" i="41"/>
  <c r="J535" i="41"/>
  <c r="J534" i="41"/>
  <c r="J533" i="41"/>
  <c r="J532" i="41"/>
  <c r="J531" i="41"/>
  <c r="J530" i="41"/>
  <c r="J529" i="41"/>
  <c r="J528" i="41"/>
  <c r="J527" i="41"/>
  <c r="J526" i="41"/>
  <c r="J525" i="41"/>
  <c r="J524" i="41"/>
  <c r="J523" i="41"/>
  <c r="J522" i="41"/>
  <c r="J521" i="41"/>
  <c r="J520" i="41"/>
  <c r="J519" i="41"/>
  <c r="J518" i="41"/>
  <c r="J517" i="41"/>
  <c r="J516" i="41"/>
  <c r="J515" i="41"/>
  <c r="J514" i="41"/>
  <c r="J513" i="41"/>
  <c r="J512" i="41"/>
  <c r="J511" i="41"/>
  <c r="J510" i="41"/>
  <c r="J509" i="41"/>
  <c r="J508" i="41"/>
  <c r="J507" i="41"/>
  <c r="J506" i="41"/>
  <c r="J505" i="41"/>
  <c r="J504" i="41"/>
  <c r="J503" i="41"/>
  <c r="J502" i="41"/>
  <c r="J501" i="41"/>
  <c r="J500" i="41"/>
  <c r="J499" i="41"/>
  <c r="J498" i="41"/>
  <c r="J497" i="41"/>
  <c r="J496" i="41"/>
  <c r="J495" i="41"/>
  <c r="J494" i="41"/>
  <c r="J493" i="41"/>
  <c r="J491" i="41"/>
  <c r="J490" i="41"/>
  <c r="J489" i="41"/>
  <c r="J488" i="41"/>
  <c r="J487" i="41"/>
  <c r="J486" i="41"/>
  <c r="J485" i="41"/>
  <c r="J484" i="41"/>
  <c r="J483" i="41"/>
  <c r="J482" i="41"/>
  <c r="J481" i="41"/>
  <c r="J480" i="41"/>
  <c r="J479" i="41"/>
  <c r="J478" i="41"/>
  <c r="J477" i="41"/>
  <c r="J476" i="41"/>
  <c r="J475" i="41"/>
  <c r="J474" i="41"/>
  <c r="J473" i="41"/>
  <c r="J472" i="41"/>
  <c r="J471" i="41"/>
  <c r="J470" i="41"/>
  <c r="J469" i="41"/>
  <c r="J468" i="41"/>
  <c r="J467" i="41"/>
  <c r="J466" i="41"/>
  <c r="J465" i="41"/>
  <c r="J464" i="41"/>
  <c r="J463" i="41"/>
  <c r="J462" i="41"/>
  <c r="J461" i="41"/>
  <c r="J460" i="41"/>
  <c r="J459" i="41"/>
  <c r="J458" i="41"/>
  <c r="J457" i="41"/>
  <c r="J456" i="41"/>
  <c r="J455" i="41"/>
  <c r="J454" i="41"/>
  <c r="J453" i="41"/>
  <c r="J452" i="41"/>
  <c r="J451" i="41"/>
  <c r="J450" i="41"/>
  <c r="J449" i="41"/>
  <c r="J448" i="41"/>
  <c r="J447" i="41"/>
  <c r="J446" i="41"/>
  <c r="J445" i="41"/>
  <c r="J444" i="41"/>
  <c r="J443" i="41"/>
  <c r="J442" i="41"/>
  <c r="J441" i="41"/>
  <c r="J440" i="41"/>
  <c r="J439" i="41"/>
  <c r="J438" i="41"/>
  <c r="J437" i="41"/>
  <c r="J436" i="41"/>
  <c r="J435" i="41"/>
  <c r="J434" i="41"/>
  <c r="J433" i="41"/>
  <c r="J432" i="41"/>
  <c r="J431" i="41"/>
  <c r="J430" i="41"/>
  <c r="J429" i="41"/>
  <c r="J617" i="41"/>
  <c r="J616" i="41"/>
  <c r="J615" i="41"/>
  <c r="J614" i="41"/>
  <c r="J613" i="41"/>
  <c r="J612" i="41"/>
  <c r="J611" i="41"/>
  <c r="J610" i="41"/>
  <c r="J609" i="41"/>
  <c r="J608" i="41"/>
  <c r="J607" i="41"/>
  <c r="J606" i="41"/>
  <c r="J605" i="41"/>
  <c r="J604" i="41"/>
  <c r="J603" i="41"/>
  <c r="J602" i="41"/>
  <c r="J601" i="41"/>
  <c r="J600" i="41"/>
  <c r="J599" i="41"/>
  <c r="J598" i="41"/>
  <c r="J597" i="41"/>
  <c r="J596" i="41"/>
  <c r="J595" i="41"/>
  <c r="J594" i="41"/>
  <c r="J593" i="41"/>
  <c r="J592" i="41"/>
  <c r="J591" i="41"/>
  <c r="J590" i="41"/>
  <c r="J589" i="41"/>
  <c r="J588" i="41"/>
  <c r="J587" i="41"/>
  <c r="J586" i="41"/>
  <c r="J585" i="41"/>
  <c r="J584" i="41"/>
  <c r="J583" i="41"/>
  <c r="J582" i="41"/>
  <c r="J581" i="41"/>
  <c r="J580" i="41"/>
  <c r="J579" i="41"/>
  <c r="J578" i="41"/>
  <c r="J577" i="41"/>
  <c r="J576" i="41"/>
  <c r="J575" i="41"/>
  <c r="J574" i="41"/>
  <c r="J573" i="41"/>
  <c r="J572" i="41"/>
  <c r="J571" i="41"/>
  <c r="J570" i="41"/>
  <c r="J569" i="41"/>
  <c r="J568" i="41"/>
  <c r="J567" i="41"/>
  <c r="J566" i="41"/>
  <c r="J565" i="41"/>
  <c r="J564" i="41"/>
  <c r="J563" i="41"/>
  <c r="J562" i="41"/>
  <c r="J561" i="41"/>
  <c r="J560" i="41"/>
  <c r="J559" i="41"/>
  <c r="J558" i="41"/>
  <c r="J557" i="41"/>
  <c r="J556" i="41"/>
  <c r="J428" i="41"/>
  <c r="J404" i="41"/>
  <c r="J403" i="41"/>
  <c r="J402" i="41"/>
  <c r="J401" i="41"/>
  <c r="J400" i="41"/>
  <c r="J399" i="41"/>
  <c r="J398" i="41"/>
  <c r="J397" i="41"/>
  <c r="J396" i="41"/>
  <c r="J392" i="41"/>
  <c r="J391" i="41"/>
  <c r="J390" i="41"/>
  <c r="J389" i="41"/>
  <c r="J388" i="41"/>
  <c r="J387" i="41"/>
  <c r="J386" i="41"/>
  <c r="J385" i="41"/>
  <c r="J384" i="41"/>
  <c r="J383" i="41"/>
  <c r="J382" i="41"/>
  <c r="J381" i="41"/>
  <c r="J380" i="41"/>
  <c r="J379" i="41"/>
  <c r="J378" i="41"/>
  <c r="J377" i="41"/>
  <c r="J376" i="41"/>
  <c r="J375" i="41"/>
  <c r="J374" i="41"/>
  <c r="J373" i="41"/>
  <c r="J372" i="41"/>
  <c r="J371" i="41"/>
  <c r="J370" i="41"/>
  <c r="J369" i="41"/>
  <c r="J368" i="41"/>
  <c r="J367" i="41"/>
  <c r="J366" i="41"/>
  <c r="J492" i="41"/>
  <c r="J427" i="41"/>
  <c r="J426" i="41"/>
  <c r="J425" i="41"/>
  <c r="J424" i="41"/>
  <c r="J423" i="41"/>
  <c r="J422" i="41"/>
  <c r="J421" i="41"/>
  <c r="J420" i="41"/>
  <c r="J419" i="41"/>
  <c r="J416" i="41"/>
  <c r="J415" i="41"/>
  <c r="J414" i="41"/>
  <c r="J413" i="41"/>
  <c r="J412" i="41"/>
  <c r="J411" i="41"/>
  <c r="J410" i="41"/>
  <c r="J409" i="41"/>
  <c r="J408" i="41"/>
  <c r="J407" i="41"/>
  <c r="J405" i="41"/>
  <c r="J365" i="41"/>
  <c r="J364" i="41"/>
  <c r="J363" i="41"/>
  <c r="J362" i="41"/>
  <c r="J361" i="41"/>
  <c r="J360" i="41"/>
  <c r="J359" i="41"/>
  <c r="J358" i="41"/>
  <c r="J357" i="41"/>
  <c r="J356" i="41"/>
  <c r="J355" i="41"/>
  <c r="J354" i="41"/>
  <c r="J353" i="41"/>
  <c r="J350" i="41"/>
  <c r="J349" i="41"/>
  <c r="J348" i="41"/>
  <c r="J347" i="41"/>
  <c r="J346" i="41"/>
  <c r="J345" i="41"/>
  <c r="J344" i="41"/>
  <c r="J343" i="41"/>
  <c r="J342" i="41"/>
  <c r="J341" i="41"/>
  <c r="J340" i="41"/>
  <c r="J339" i="41"/>
  <c r="J338" i="41"/>
  <c r="J337" i="41"/>
  <c r="J336" i="41"/>
  <c r="J335" i="41"/>
  <c r="J334" i="41"/>
  <c r="J332" i="41"/>
  <c r="J331" i="41"/>
  <c r="J330" i="41"/>
  <c r="J329" i="41"/>
  <c r="J326" i="41"/>
  <c r="J325" i="41"/>
  <c r="J324" i="41"/>
  <c r="J323" i="41"/>
  <c r="J322" i="41"/>
  <c r="J320" i="41"/>
  <c r="J319" i="41"/>
  <c r="J317" i="41"/>
  <c r="J316" i="41"/>
  <c r="J315" i="41"/>
  <c r="J314" i="41"/>
  <c r="J313" i="41"/>
  <c r="J312" i="41"/>
  <c r="J311" i="41"/>
  <c r="J310" i="41"/>
  <c r="J309" i="41"/>
  <c r="J308" i="41"/>
  <c r="J307" i="41"/>
  <c r="J303" i="41"/>
  <c r="J304" i="41"/>
  <c r="J327" i="41"/>
  <c r="J328" i="41"/>
  <c r="J352" i="41"/>
  <c r="J200" i="41"/>
  <c r="J199" i="41"/>
  <c r="J198" i="41"/>
  <c r="J197" i="41"/>
  <c r="J196" i="41"/>
  <c r="J195" i="41"/>
  <c r="J194" i="41"/>
  <c r="J193" i="41"/>
  <c r="J192" i="41"/>
  <c r="J191" i="41"/>
  <c r="J190" i="41"/>
  <c r="J189" i="41"/>
  <c r="J188" i="41"/>
  <c r="J187" i="41"/>
  <c r="J186" i="41"/>
  <c r="J185" i="41"/>
  <c r="J184" i="41"/>
  <c r="J183" i="41"/>
  <c r="J182" i="41"/>
  <c r="J181" i="41"/>
  <c r="J180" i="41"/>
  <c r="J179" i="41"/>
  <c r="J178" i="41"/>
  <c r="J177" i="41"/>
  <c r="J176" i="41"/>
  <c r="J175" i="41"/>
  <c r="J174" i="41"/>
  <c r="J173" i="41"/>
  <c r="J172" i="41"/>
  <c r="J171" i="41"/>
  <c r="J170" i="41"/>
  <c r="J169" i="41"/>
  <c r="J168" i="41"/>
  <c r="J167" i="41"/>
  <c r="J166" i="41"/>
  <c r="J165" i="41"/>
  <c r="J164" i="41"/>
  <c r="J163" i="41"/>
  <c r="J240" i="41"/>
  <c r="J239" i="41"/>
  <c r="J238" i="41"/>
  <c r="J237" i="41"/>
  <c r="J236" i="41"/>
  <c r="J235" i="41"/>
  <c r="J234" i="41"/>
  <c r="J233" i="41"/>
  <c r="J232" i="41"/>
  <c r="J231" i="41"/>
  <c r="J230" i="41"/>
  <c r="J229" i="41"/>
  <c r="J228" i="41"/>
  <c r="J227" i="41"/>
  <c r="J226" i="41"/>
  <c r="J225" i="41"/>
  <c r="J224" i="41"/>
  <c r="J223" i="41"/>
  <c r="J222" i="41"/>
  <c r="J221" i="41"/>
  <c r="J220" i="41"/>
  <c r="J219" i="41"/>
  <c r="J218" i="41"/>
  <c r="J217" i="41"/>
  <c r="J216" i="41"/>
  <c r="J215" i="41"/>
  <c r="J214" i="41"/>
  <c r="J213" i="41"/>
  <c r="J212" i="41"/>
  <c r="J211" i="41"/>
  <c r="J210" i="41"/>
  <c r="J209" i="41"/>
  <c r="J208" i="41"/>
  <c r="J207" i="41"/>
  <c r="J206" i="41"/>
  <c r="J205" i="41"/>
  <c r="J204" i="41"/>
  <c r="J203" i="41"/>
  <c r="J281" i="41"/>
  <c r="J280" i="41"/>
  <c r="J279" i="41"/>
  <c r="J278" i="41"/>
  <c r="J277" i="41"/>
  <c r="J276" i="41"/>
  <c r="J275" i="41"/>
  <c r="J274" i="41"/>
  <c r="J273" i="41"/>
  <c r="J272" i="41"/>
  <c r="J271" i="41"/>
  <c r="J270" i="41"/>
  <c r="J269" i="41"/>
  <c r="J268" i="41"/>
  <c r="J267" i="41"/>
  <c r="J266" i="41"/>
  <c r="J265" i="41"/>
  <c r="J264" i="41"/>
  <c r="J263" i="41"/>
  <c r="J262" i="41"/>
  <c r="J261" i="41"/>
  <c r="J260" i="41"/>
  <c r="J259" i="41"/>
  <c r="J258" i="41"/>
  <c r="J257" i="41"/>
  <c r="J256" i="41"/>
  <c r="J255" i="41"/>
  <c r="J254" i="41"/>
  <c r="J253" i="41"/>
  <c r="J252" i="41"/>
  <c r="J251" i="41"/>
  <c r="J250" i="41"/>
  <c r="J249" i="41"/>
  <c r="J248" i="41"/>
  <c r="J247" i="41"/>
  <c r="J246" i="41"/>
  <c r="J245" i="41"/>
  <c r="J244" i="41"/>
  <c r="J29" i="41"/>
  <c r="J30" i="41"/>
  <c r="J31" i="41"/>
  <c r="J32" i="41"/>
  <c r="J33" i="41"/>
  <c r="J34" i="41"/>
  <c r="J35" i="41"/>
  <c r="J36" i="41"/>
  <c r="J37" i="41"/>
  <c r="J38" i="41"/>
  <c r="J39" i="41"/>
  <c r="J40" i="41"/>
  <c r="J41" i="41"/>
  <c r="J42" i="41"/>
  <c r="J43" i="41"/>
  <c r="J44" i="41"/>
  <c r="J45" i="41"/>
  <c r="J46" i="41"/>
  <c r="J47" i="41"/>
  <c r="J48" i="41"/>
  <c r="J49" i="41"/>
  <c r="J50" i="41"/>
  <c r="J51" i="41"/>
  <c r="J52" i="41"/>
  <c r="J53" i="41"/>
  <c r="J54" i="41"/>
  <c r="J55" i="41"/>
  <c r="J56" i="41"/>
  <c r="J57" i="41"/>
  <c r="J58" i="41"/>
  <c r="J59" i="41"/>
  <c r="J60" i="41"/>
  <c r="J61" i="41"/>
  <c r="J62" i="41"/>
  <c r="J63" i="41"/>
  <c r="J64" i="41"/>
  <c r="J65" i="41"/>
  <c r="J66" i="41"/>
  <c r="J67" i="41"/>
  <c r="J68" i="41"/>
  <c r="J69" i="41"/>
  <c r="J70" i="41"/>
  <c r="J71" i="41"/>
  <c r="J72" i="41"/>
  <c r="J73" i="41"/>
  <c r="J74" i="41"/>
  <c r="J75" i="41"/>
  <c r="J76" i="41"/>
  <c r="J77" i="41"/>
  <c r="J78" i="41"/>
  <c r="J79" i="41"/>
  <c r="J80" i="41"/>
  <c r="J81" i="41"/>
  <c r="J82" i="41"/>
  <c r="J83" i="41"/>
  <c r="J84" i="41"/>
  <c r="J85" i="41"/>
  <c r="J86" i="41"/>
  <c r="J87" i="41"/>
  <c r="J88" i="41"/>
  <c r="J89" i="41"/>
  <c r="J90" i="41"/>
  <c r="J91" i="41"/>
  <c r="J92" i="41"/>
  <c r="J93" i="41"/>
  <c r="J94" i="41"/>
  <c r="J95" i="41"/>
  <c r="J96" i="41"/>
  <c r="J97" i="41"/>
  <c r="J98" i="41"/>
  <c r="J99" i="41"/>
  <c r="J100" i="41"/>
  <c r="J101" i="41"/>
  <c r="J102" i="41"/>
  <c r="J103" i="41"/>
  <c r="J104" i="41"/>
  <c r="J105" i="41"/>
  <c r="J106" i="41"/>
  <c r="J107" i="41"/>
  <c r="J108" i="41"/>
  <c r="J109" i="41"/>
  <c r="J110" i="41"/>
  <c r="J111" i="41"/>
  <c r="J112" i="41"/>
  <c r="J113" i="41"/>
  <c r="J114" i="41"/>
  <c r="J115" i="41"/>
  <c r="J116" i="41"/>
  <c r="J117" i="41"/>
  <c r="J118" i="41"/>
  <c r="J119" i="41"/>
  <c r="J120" i="41"/>
  <c r="J121" i="41"/>
  <c r="J122" i="41"/>
  <c r="J123" i="41"/>
  <c r="J124" i="41"/>
  <c r="J125" i="41"/>
  <c r="J126" i="41"/>
  <c r="J127" i="41"/>
  <c r="J128" i="41"/>
  <c r="J129" i="41"/>
  <c r="J130" i="41"/>
  <c r="J131" i="41"/>
  <c r="J132" i="41"/>
  <c r="J133" i="41"/>
  <c r="J134" i="41"/>
  <c r="J135" i="41"/>
  <c r="J136" i="41"/>
  <c r="J137" i="41"/>
  <c r="J138" i="41"/>
  <c r="J139" i="41"/>
  <c r="J140" i="41"/>
  <c r="J141" i="41"/>
  <c r="J142" i="41"/>
  <c r="J143" i="41"/>
  <c r="J144" i="41"/>
  <c r="J145" i="41"/>
  <c r="J146" i="41"/>
  <c r="J147" i="41"/>
  <c r="J148" i="41"/>
  <c r="J149" i="41"/>
  <c r="J150" i="41"/>
  <c r="J151" i="41"/>
  <c r="J152" i="41"/>
  <c r="J153" i="41"/>
  <c r="J154" i="41"/>
  <c r="J155" i="41"/>
  <c r="J156" i="41"/>
  <c r="J157" i="41"/>
  <c r="J158" i="41"/>
  <c r="J159" i="41"/>
  <c r="J160" i="41"/>
  <c r="J161" i="41"/>
  <c r="J162" i="41"/>
  <c r="J201" i="41"/>
  <c r="J202" i="41"/>
  <c r="J241" i="41"/>
  <c r="J242" i="41"/>
  <c r="J243" i="41"/>
  <c r="J282" i="41"/>
  <c r="J283" i="41"/>
  <c r="J284" i="41"/>
  <c r="J285" i="41"/>
  <c r="J286" i="41"/>
  <c r="J287" i="41"/>
  <c r="J288" i="41"/>
  <c r="J289" i="41"/>
  <c r="J290" i="41"/>
  <c r="J291" i="41"/>
  <c r="J292" i="41"/>
  <c r="J293" i="41"/>
  <c r="J294" i="41"/>
  <c r="J295" i="41"/>
  <c r="J296" i="41"/>
  <c r="J297" i="41"/>
  <c r="J298" i="41"/>
  <c r="J299" i="41"/>
  <c r="J300" i="41"/>
  <c r="J301" i="41"/>
  <c r="J302" i="41"/>
  <c r="J28" i="41"/>
  <c r="J1146" i="41" l="1"/>
  <c r="J333" i="43"/>
  <c r="J332" i="43"/>
  <c r="J330" i="43"/>
  <c r="J329" i="43"/>
  <c r="J328" i="43"/>
  <c r="J327" i="43"/>
  <c r="J326" i="43"/>
  <c r="J325" i="43"/>
  <c r="J324" i="43"/>
  <c r="J323" i="43"/>
  <c r="J322" i="43"/>
  <c r="J321" i="43"/>
  <c r="J320" i="43"/>
  <c r="J312" i="43"/>
  <c r="J311" i="43"/>
  <c r="J310" i="43"/>
  <c r="J309" i="43"/>
  <c r="J308" i="43"/>
  <c r="J307" i="43"/>
  <c r="J306" i="43"/>
  <c r="J305" i="43"/>
  <c r="J304" i="43"/>
  <c r="J303" i="43"/>
  <c r="J302" i="43"/>
  <c r="J301" i="43"/>
  <c r="J300" i="43"/>
  <c r="J299" i="43"/>
  <c r="J298" i="43"/>
  <c r="J297" i="43"/>
  <c r="J296" i="43"/>
  <c r="J295" i="43"/>
  <c r="J294" i="43"/>
  <c r="J293" i="43"/>
  <c r="J292" i="43"/>
  <c r="J291" i="43"/>
  <c r="J290" i="43"/>
  <c r="J289" i="43"/>
  <c r="J288" i="43"/>
  <c r="J287" i="43"/>
  <c r="J286" i="43"/>
  <c r="J285" i="43"/>
  <c r="J284" i="43"/>
  <c r="J283" i="43"/>
  <c r="J282" i="43"/>
  <c r="J281" i="43"/>
  <c r="J280" i="43"/>
  <c r="J279" i="43"/>
  <c r="J278" i="43"/>
  <c r="J331" i="43"/>
  <c r="L18" i="36" l="1"/>
  <c r="J277" i="43"/>
  <c r="J567" i="43" s="1"/>
  <c r="BH11" i="44" l="1"/>
  <c r="AZ11" i="44"/>
  <c r="BA11" i="44" s="1"/>
  <c r="AV11" i="44"/>
  <c r="AI11" i="44"/>
  <c r="AJ11" i="44" s="1"/>
  <c r="AH11" i="44"/>
  <c r="AL11" i="44" s="1"/>
  <c r="AA11" i="44"/>
  <c r="AB11" i="44" s="1"/>
  <c r="Z11" i="44"/>
  <c r="AD11" i="44" s="1"/>
  <c r="S11" i="44"/>
  <c r="T11" i="44" s="1"/>
  <c r="R11" i="44"/>
  <c r="V11" i="44" s="1"/>
  <c r="M11" i="44"/>
  <c r="W11" i="44"/>
  <c r="AE11" i="44" s="1"/>
  <c r="AM11" i="44" s="1"/>
  <c r="BI11" i="44" s="1"/>
  <c r="BJ11" i="44" s="1"/>
  <c r="BH5" i="44"/>
  <c r="AZ5" i="44"/>
  <c r="BA5" i="44" s="1"/>
  <c r="AV5" i="44"/>
  <c r="AI5" i="44"/>
  <c r="AJ5" i="44" s="1"/>
  <c r="AH5" i="44"/>
  <c r="AL5" i="44" s="1"/>
  <c r="AA5" i="44"/>
  <c r="AB5" i="44" s="1"/>
  <c r="Z5" i="44"/>
  <c r="AD5" i="44" s="1"/>
  <c r="S5" i="44"/>
  <c r="T5" i="44" s="1"/>
  <c r="R5" i="44"/>
  <c r="V5" i="44" s="1"/>
  <c r="M5" i="44"/>
  <c r="O5" i="44"/>
  <c r="W5" i="44" s="1"/>
  <c r="AE5" i="44" s="1"/>
  <c r="AM5" i="44" s="1"/>
  <c r="BH4" i="44"/>
  <c r="AZ4" i="44"/>
  <c r="AV4" i="44"/>
  <c r="AI4" i="44"/>
  <c r="AJ4" i="44" s="1"/>
  <c r="AH4" i="44"/>
  <c r="AL4" i="44" s="1"/>
  <c r="AA4" i="44"/>
  <c r="AB4" i="44" s="1"/>
  <c r="Z4" i="44"/>
  <c r="AD4" i="44" s="1"/>
  <c r="S4" i="44"/>
  <c r="T4" i="44" s="1"/>
  <c r="R4" i="44"/>
  <c r="V4" i="44" s="1"/>
  <c r="M4" i="44"/>
  <c r="O4" i="44"/>
  <c r="W4" i="44" s="1"/>
  <c r="AE4" i="44" s="1"/>
  <c r="AM4" i="44" s="1"/>
  <c r="BH2" i="44"/>
  <c r="AZ2" i="44"/>
  <c r="BD2" i="44" s="1"/>
  <c r="AV2" i="44"/>
  <c r="AI2" i="44"/>
  <c r="AJ2" i="44" s="1"/>
  <c r="AH2" i="44"/>
  <c r="AL2" i="44" s="1"/>
  <c r="AA2" i="44"/>
  <c r="AB2" i="44" s="1"/>
  <c r="Z2" i="44"/>
  <c r="AD2" i="44" s="1"/>
  <c r="S2" i="44"/>
  <c r="T2" i="44" s="1"/>
  <c r="R2" i="44"/>
  <c r="V2" i="44" s="1"/>
  <c r="M2" i="44"/>
  <c r="O2" i="44"/>
  <c r="W2" i="44" s="1"/>
  <c r="AE2" i="44" s="1"/>
  <c r="AM2" i="44" s="1"/>
  <c r="BI2" i="44" l="1"/>
  <c r="BJ2" i="44" s="1"/>
  <c r="BK2" i="44" s="1"/>
  <c r="BI5" i="44"/>
  <c r="BJ5" i="44" s="1"/>
  <c r="BK5" i="44" s="1"/>
  <c r="BA2" i="44"/>
  <c r="BD5" i="44"/>
  <c r="BD11" i="44"/>
  <c r="BK11" i="44"/>
  <c r="BD4" i="44"/>
  <c r="BA4" i="44"/>
  <c r="BI4" i="44"/>
  <c r="BJ4" i="44" s="1"/>
  <c r="BK4" i="44" l="1"/>
  <c r="BL2" i="44"/>
  <c r="BM2" i="44" s="1"/>
  <c r="BL11" i="44"/>
  <c r="BM11" i="44" s="1"/>
  <c r="BL5" i="44"/>
  <c r="BM5" i="44" s="1"/>
  <c r="BN5" i="44" l="1"/>
  <c r="BN11" i="44"/>
  <c r="BN2" i="44"/>
  <c r="BL4" i="44"/>
  <c r="BM4" i="44" s="1"/>
  <c r="BN4" i="44" l="1"/>
  <c r="AX11" i="44" l="1"/>
  <c r="AX2" i="44" l="1"/>
  <c r="AX4" i="44"/>
  <c r="AX5" i="44"/>
  <c r="BB5" i="44"/>
  <c r="BB7" i="44"/>
  <c r="BB4" i="44"/>
  <c r="BB2" i="44"/>
</calcChain>
</file>

<file path=xl/sharedStrings.xml><?xml version="1.0" encoding="utf-8"?>
<sst xmlns="http://schemas.openxmlformats.org/spreadsheetml/2006/main" count="8649" uniqueCount="2291">
  <si>
    <t>No</t>
  </si>
  <si>
    <t>I.</t>
  </si>
  <si>
    <t>II.</t>
  </si>
  <si>
    <t>III.</t>
  </si>
  <si>
    <t>IV.</t>
  </si>
  <si>
    <t>KERTAS KERJA INVENTARISASI FISIK BMN (Manual)</t>
  </si>
  <si>
    <t>KARTU INVENTARIS BARANG (KIB) TANAH</t>
  </si>
  <si>
    <t>Luas Tanah Seluruhnya</t>
  </si>
  <si>
    <t>Luas Tanah untuk Bangunan</t>
  </si>
  <si>
    <t>Luas Tanah untuk Sarana Lingkungan</t>
  </si>
  <si>
    <t>Luas Tanah Kosong</t>
  </si>
  <si>
    <t>Lokasi :</t>
  </si>
  <si>
    <t>a. Provinsi</t>
  </si>
  <si>
    <t>b. Kota/Kabupaten</t>
  </si>
  <si>
    <t>c. Kecamatan</t>
  </si>
  <si>
    <t>d. Kelurahan/Desa</t>
  </si>
  <si>
    <t>e. Jalan</t>
  </si>
  <si>
    <t>f. RT/RW</t>
  </si>
  <si>
    <t>a. Utara</t>
  </si>
  <si>
    <t>b. Timur</t>
  </si>
  <si>
    <t>c. Selatan</t>
  </si>
  <si>
    <t>d. Barat</t>
  </si>
  <si>
    <t xml:space="preserve">II. </t>
  </si>
  <si>
    <t>PENGADAAN</t>
  </si>
  <si>
    <t>m2</t>
  </si>
  <si>
    <t xml:space="preserve">: </t>
  </si>
  <si>
    <t>Sumber Dana</t>
  </si>
  <si>
    <t>Luas Bangunan</t>
  </si>
  <si>
    <t>Jumlah Lantai</t>
  </si>
  <si>
    <t>Type</t>
  </si>
  <si>
    <t>Thn Selesai dibangun/digunakan</t>
  </si>
  <si>
    <t>Izin Mendirikan Bangunan (IMB)</t>
  </si>
  <si>
    <t>Nomor</t>
  </si>
  <si>
    <t>Tanggal</t>
  </si>
  <si>
    <t>Kondisi</t>
  </si>
  <si>
    <t>Isikan total luas bangunan tsb</t>
  </si>
  <si>
    <t>Isikan jumlah lantai dari bangunan tsb misal 1/2/3, dst</t>
  </si>
  <si>
    <t>Isikan thn selesai dibangun/digunakan misal 1999/2000 artinya selesai dibangun 1999, digunakan thn 2000</t>
  </si>
  <si>
    <t>Isikan no dan tgl IMB</t>
  </si>
  <si>
    <t>lantai</t>
  </si>
  <si>
    <t>a. Isikan nama Provinsi lokasi bangunan tsb</t>
  </si>
  <si>
    <t>b. Isikan nama Kota/Kab lokasi bangunan tsb</t>
  </si>
  <si>
    <t>c. isikan nama Kecamatan lokasi bangunan tsb</t>
  </si>
  <si>
    <t>d. Isikan nama Kelurahan/Desa lokasi bangunan tsb</t>
  </si>
  <si>
    <t>e. Isikan nama Jalan lokasi bangunan tsb</t>
  </si>
  <si>
    <t>f. Isikan No RT dan RW atas bangunan tsb</t>
  </si>
  <si>
    <t>KARTU INVENTARIS BARANG (KIB) ALAT ANGKUTAN</t>
  </si>
  <si>
    <t>KIB ALAT ANGKUTAN</t>
  </si>
  <si>
    <t>a. Merk</t>
  </si>
  <si>
    <t>c. Tahun Pembuatan</t>
  </si>
  <si>
    <t>a. Pabrik</t>
  </si>
  <si>
    <t>b. Negara</t>
  </si>
  <si>
    <t>c. Perakitan</t>
  </si>
  <si>
    <t>Bobot</t>
  </si>
  <si>
    <t>PERLENGKAPAN</t>
  </si>
  <si>
    <t>Dapatkan STNK dan BPKB (jika ada) dari alat angkutan tsb.</t>
  </si>
  <si>
    <t>-</t>
  </si>
  <si>
    <t>Isikan form diatas atas dasar STNK/BPKB tsb</t>
  </si>
  <si>
    <t>Isikan kelengkapan dari alat angkutan tsb misal :</t>
  </si>
  <si>
    <t>Alarm</t>
  </si>
  <si>
    <t>Ban Serep dan Dongkrak</t>
  </si>
  <si>
    <t>Kotak P3K, dll</t>
  </si>
  <si>
    <t>Isikan catatan/keterangan lainnya, misal Pemegang Kendaraan Dinas, BA Serah Terima, dll.</t>
  </si>
  <si>
    <t>Harga Satuan (Rp)</t>
  </si>
  <si>
    <t>KIB ini agar diisi selengkap mungkin sesuai dengan dokumen/hasil inventarisasi fisik yang dilakukan</t>
  </si>
  <si>
    <t>Catatan :</t>
  </si>
  <si>
    <t>KERTAS KERJA INVENTARISASI FISIK BMD (Manual)</t>
  </si>
  <si>
    <t>Unit : Sekolah/Terminal/PPI/Konservasi</t>
  </si>
  <si>
    <t>: Jawa Barat</t>
  </si>
  <si>
    <t>Isikan Nilai Perolehan</t>
  </si>
  <si>
    <t>PERUBAHAN KONDISI SETELAH TANGGAL 31 DESEMBER 2016</t>
  </si>
  <si>
    <t>Lampiran  : 1</t>
  </si>
  <si>
    <t>Isikan catatan/keterangan lainnya, misal BA Serah Terima, nomor daftar sengketa/putusan pengadilan, dll</t>
  </si>
  <si>
    <t>Referensi Tanah</t>
  </si>
  <si>
    <t>: 2. Bukan Tanah BMD: sewa/tanah bersama/tanah kas desa/..................</t>
  </si>
  <si>
    <t>: Rp.</t>
  </si>
  <si>
    <t>Status</t>
  </si>
  <si>
    <t>Petunjuk Pengisian Lampiran 3 :</t>
  </si>
  <si>
    <t>Nama Bangunan</t>
  </si>
  <si>
    <t xml:space="preserve">Isikan nama bangunan Gedung kelas I, Gedung Kelas II, </t>
  </si>
  <si>
    <r>
      <t xml:space="preserve">CATATAN PENTING LAINNYA </t>
    </r>
    <r>
      <rPr>
        <sz val="10"/>
        <rFont val="Arial"/>
        <family val="2"/>
      </rPr>
      <t>(dipakai bersama, denah letak bangunan dalam lokasi tanah, dll)</t>
    </r>
  </si>
  <si>
    <t>Isikan type dari bangunan tsb apakah permanen atau semi permanen</t>
  </si>
  <si>
    <t>Isikan referensi tanah yang digunakan utk bangunan/gedung tsb, kode register bila tanah BMD atau</t>
  </si>
  <si>
    <t>untuk bukan tanah BMD diisi jenisnya: sewa/tanah kas desa/dll</t>
  </si>
  <si>
    <t>Isikan darimana dana pembangunan tsb diperoleh misal APBN/APBD/Hibah dari PT.X, Tuan Y dll</t>
  </si>
  <si>
    <t>Isikan tanggal perolehan atas gedung tsb</t>
  </si>
  <si>
    <t>Isikan deskripsi kondisi yang mengakibatkan gedung berubah fungsi atau luas setelah tanggal 31 Desember</t>
  </si>
  <si>
    <t>2016, contoh: bila ada ijin pembongkaran yang dikeluarkan -- nomor surat dll</t>
  </si>
  <si>
    <t>KARTU INVENTARIS BARANG (KIB) JALAN, IRIGASI DAN JARINGAN</t>
  </si>
  <si>
    <t>Nama JIJ</t>
  </si>
  <si>
    <t>Lampiran  : 2A</t>
  </si>
  <si>
    <t xml:space="preserve">CATATAN PENTING LAINNYA </t>
  </si>
  <si>
    <t>Isikan dgn memilih kondisi dari kendaraan tsb apakah Baik/Rusak Ringan/Rusak Berat</t>
  </si>
  <si>
    <t>Isikan tanggal perolehan atas kendaraan tsb</t>
  </si>
  <si>
    <t>Isikan darimana dana pengadaan tsb diperoleh misal APBN/APBD/Hibah dari PT.X, Tuan Y dll</t>
  </si>
  <si>
    <t>Isikan deskripsi kondisi yang mengakibatkan kendaraan berubah fungsi setelah tanggal 31 Desember</t>
  </si>
  <si>
    <t>2016, contoh: penambahan karoseri dll</t>
  </si>
  <si>
    <t>Petunjuk Pengisian Lampiran 2A :</t>
  </si>
  <si>
    <t>Luas JIJ</t>
  </si>
  <si>
    <r>
      <t xml:space="preserve">CATATAN PENTING LAINNYA </t>
    </r>
    <r>
      <rPr>
        <sz val="10"/>
        <rFont val="Arial"/>
        <family val="2"/>
      </rPr>
      <t>(dipakai bersama, denah letak JIJ dalam lokasi tanah, dll)</t>
    </r>
  </si>
  <si>
    <t>Isikan nama JIJ: Jalan masuk, Jaringan listrik dll</t>
  </si>
  <si>
    <t>Isikan total luas JIJ tsb</t>
  </si>
  <si>
    <t>Isikan dgn memilih kondisi dari JIJ tsb apakah Baik/Rusak Ringan/Rusak Berat</t>
  </si>
  <si>
    <t>Isikan tanggal perolehan atas JIJ tsb</t>
  </si>
  <si>
    <t>Isikan deskripsi kondisi yang mengakibatkanJIJ berubah fungsi atau luas setelah tanggal 31 Desember</t>
  </si>
  <si>
    <t>Lampiran  : 4</t>
  </si>
  <si>
    <t>Petunjuk Pengisian Lampiran 4 :</t>
  </si>
  <si>
    <t>KIB JALAN, IRIGASI DAN JARINGAN</t>
  </si>
  <si>
    <t xml:space="preserve">: 2. Belum tercatat, status kepemilikan: </t>
  </si>
  <si>
    <t xml:space="preserve">Isikan nomor kode BMD untuk alat angkutan yang sudah tercatat dan Status alat angkutan (pinjam pakai, dll) </t>
  </si>
  <si>
    <t>untuk  yang belum tercatat</t>
  </si>
  <si>
    <t xml:space="preserve">: 2. Belum tercatat, status gedung: </t>
  </si>
  <si>
    <t xml:space="preserve">Isikan nomor kode BMD untuk gedung yang sudah tercatat dan Status gedung (pinjam pakai, dll) </t>
  </si>
  <si>
    <t xml:space="preserve">Isikan nomor kode BMD untuk JIJ yang sudah tercatat dan Status JIJ (pinjam pakai, pemakaian bersama dll) </t>
  </si>
  <si>
    <t>RINCIAN PENYERAHTERIMAAN ASET - BARANG BELUM TERCATAT</t>
  </si>
  <si>
    <t>JENIS URUSAN</t>
  </si>
  <si>
    <t>:</t>
  </si>
  <si>
    <t>OPD</t>
  </si>
  <si>
    <t>UNIT KERJA</t>
  </si>
  <si>
    <t>KABUPATEN/KOTA</t>
  </si>
  <si>
    <t>Jenis Aset (KIB)</t>
  </si>
  <si>
    <t>Nama Barang</t>
  </si>
  <si>
    <t>Alamat /Merk/ Type</t>
  </si>
  <si>
    <t>Tahun Perolehan</t>
  </si>
  <si>
    <r>
      <t>Sumber Dana (</t>
    </r>
    <r>
      <rPr>
        <b/>
        <i/>
        <sz val="11"/>
        <color indexed="8"/>
        <rFont val="Calibri"/>
        <family val="2"/>
      </rPr>
      <t>CSR/</t>
    </r>
    <r>
      <rPr>
        <b/>
        <sz val="11"/>
        <color indexed="8"/>
        <rFont val="Calibri"/>
        <family val="2"/>
      </rPr>
      <t>Hibah/ Bantuan/ Sumbangan)</t>
    </r>
  </si>
  <si>
    <t>Jumlah Barang</t>
  </si>
  <si>
    <t>Hasil Cek Fisik</t>
  </si>
  <si>
    <t>Nilai Perolehan (Rp)</t>
  </si>
  <si>
    <t>Akumulasi Penyusutan (Rp)</t>
  </si>
  <si>
    <t>Baik</t>
  </si>
  <si>
    <t>Rusak Berat</t>
  </si>
  <si>
    <t>Rusak Ringan</t>
  </si>
  <si>
    <t>Barang tidak ada</t>
  </si>
  <si>
    <t>T o t a l</t>
  </si>
  <si>
    <t>DATA DASAR</t>
  </si>
  <si>
    <t>Jenis Barang/ Nama Barang</t>
  </si>
  <si>
    <t>Merk/ Type</t>
  </si>
  <si>
    <t>Tahun Pengadaan</t>
  </si>
  <si>
    <t>Kode Barang</t>
  </si>
  <si>
    <t>Register</t>
  </si>
  <si>
    <t>Nilai Tercatat  (Rp)</t>
  </si>
  <si>
    <t>IDENTITAS BARANG</t>
  </si>
  <si>
    <t>Nilai Tercatat</t>
  </si>
  <si>
    <t>Tanggal Perolehan Tercatat</t>
  </si>
  <si>
    <t>Akumulasi Penyusutan Tercatat</t>
  </si>
  <si>
    <t>Isikan Akumulasi Penyusutan</t>
  </si>
  <si>
    <t>Kepemilikan</t>
  </si>
  <si>
    <t>Tim Inventarisasi</t>
  </si>
  <si>
    <t xml:space="preserve">   &lt;NAMA&gt;</t>
  </si>
  <si>
    <t xml:space="preserve">   &lt;NIP&gt;</t>
  </si>
  <si>
    <t xml:space="preserve">   &lt;Jabatan&gt;</t>
  </si>
  <si>
    <t>&lt; Tanda Tangan&gt;</t>
  </si>
  <si>
    <t>Jumlah Barang/     Luas</t>
  </si>
  <si>
    <t>Bukti Kepemilikan</t>
  </si>
  <si>
    <t>Batas Tanah :</t>
  </si>
  <si>
    <t>Koordinat</t>
  </si>
  <si>
    <t>KARTU INVENTARIS BARANG (KIB) KONSTRUKSI DALAM PENGERJAAN</t>
  </si>
  <si>
    <t>Persentase Penyelesaian</t>
  </si>
  <si>
    <t>Isikan dgn memilih persentase penyelesaian atas KDP tersebut</t>
  </si>
  <si>
    <t>Lampiran  : 6</t>
  </si>
  <si>
    <t>KIB KONSTRUKSI DALAM PENGERJAAN</t>
  </si>
  <si>
    <t>2.&lt;Dari Pihak Pendamping&gt;</t>
  </si>
  <si>
    <t>: BALAI/UPTD/SEKOLAH.........</t>
  </si>
  <si>
    <t>Alamat/Nama Ruas Jalan/Nama Jembatan/Nama Daerah Irigasi</t>
  </si>
  <si>
    <t>Perolehan</t>
  </si>
  <si>
    <t>Bulan</t>
  </si>
  <si>
    <t>Tahun</t>
  </si>
  <si>
    <t>JUMLAH</t>
  </si>
  <si>
    <t>Kode Register</t>
  </si>
  <si>
    <t>Nama/Kode Gedung</t>
  </si>
  <si>
    <t>RUANGAN</t>
  </si>
  <si>
    <t>Lantai</t>
  </si>
  <si>
    <t>Nama/Kode Ruangan</t>
  </si>
  <si>
    <t>Luas</t>
  </si>
  <si>
    <t>Nilai</t>
  </si>
  <si>
    <t>Ket</t>
  </si>
  <si>
    <t>RINCIAN PENYERAHTERIMAAN ASET - KIB C- Gedung dan Bangunan</t>
  </si>
  <si>
    <t>Lokasi (Kode Gedung dan Ruang)</t>
  </si>
  <si>
    <t>10 = 8x9</t>
  </si>
  <si>
    <t>RINCIAN PENYERAHTERIMAAN ASET - KIB B (PERALATAN DAN MESIN)</t>
  </si>
  <si>
    <t>RINCIAN PENYERAHTERIMAAN ASET - KIB E (ASET TETAP LAINNYA)</t>
  </si>
  <si>
    <t>Alamat</t>
  </si>
  <si>
    <t>Nilai Perolehan</t>
  </si>
  <si>
    <t>Nama OPD</t>
  </si>
  <si>
    <t>Nama Sub - OPD</t>
  </si>
  <si>
    <t>Nama Sub - OPD caps lock</t>
  </si>
  <si>
    <t>Kab/Kota</t>
  </si>
  <si>
    <t>Asal Perolehan</t>
  </si>
  <si>
    <t>Keterangan</t>
  </si>
  <si>
    <t xml:space="preserve">KODE BARANG </t>
  </si>
  <si>
    <t>JENIS BARANG</t>
  </si>
  <si>
    <t>01. Dinas Pendidikan</t>
  </si>
  <si>
    <t>P3D Alih Kewenangan Pendidikan</t>
  </si>
  <si>
    <t>NO</t>
  </si>
  <si>
    <t>Bulan Pengadaan</t>
  </si>
  <si>
    <t xml:space="preserve">Asal / Dokumen </t>
  </si>
  <si>
    <t>Nilai Perolehan (Sebelum Atribusi)</t>
  </si>
  <si>
    <t>Umur Ekonomis</t>
  </si>
  <si>
    <t>Beban Penyusutan Sebelum Atribusi (per Bulan)</t>
  </si>
  <si>
    <t>Atribusi tahun 2015</t>
  </si>
  <si>
    <t>Bulan Atribusi tahun 2015</t>
  </si>
  <si>
    <t>Sisa Masa Manfaat s.d atribusi 2015 (Bln)</t>
  </si>
  <si>
    <t>Penambahan Masa Manfaat Atribusi 2015 (Bln)</t>
  </si>
  <si>
    <t>Beban Penyusutan Setelah Atribusi tahun 2015 (per Bulan)</t>
  </si>
  <si>
    <t>Atribusi tahun 2016</t>
  </si>
  <si>
    <t>Bulan Atribusi tahun 2016</t>
  </si>
  <si>
    <t>Sisa Masa Manfaat s.d atribusi 2016 (Bln)</t>
  </si>
  <si>
    <t>Nilai Buku s.d atribusi 2016</t>
  </si>
  <si>
    <t>% Atribusi</t>
  </si>
  <si>
    <t>Penambahan Masa Manfaat setelah atribusi 2016 (Bln)</t>
  </si>
  <si>
    <t>Umur Ekonomis Baru setelah Atribusi 2016 (Bln)</t>
  </si>
  <si>
    <t>Nilai Penyusutan per bulan setelah Atribusi 2016</t>
  </si>
  <si>
    <t>Atribusi tahun 2017</t>
  </si>
  <si>
    <t>Bulan Atribusi tahun 2017</t>
  </si>
  <si>
    <t>Sisa Masa Manfaat s.d atribusi 2017 (Bln)</t>
  </si>
  <si>
    <t>Nilai Buku s.d atribusi 2017</t>
  </si>
  <si>
    <t>Penambahan Masa Manfaat setelah atribusi 2017 (Bln)</t>
  </si>
  <si>
    <t>Umur Ekonomis Baru setelah Atribusi 2017 (Bln)</t>
  </si>
  <si>
    <t>Nilai Penyusutan per bulan setelah Atribusi 2017</t>
  </si>
  <si>
    <t>Atribusi tahun 2018</t>
  </si>
  <si>
    <t>Bulan Atribusi tahun 2018</t>
  </si>
  <si>
    <t>Sisa Masa Manfaat s.d atribusi 2018 (Bln)</t>
  </si>
  <si>
    <t>Nilai Buku s.d atribusi 2018</t>
  </si>
  <si>
    <t>Penambahan Masa Manfaat setelah atribusi 2018 (Bln)</t>
  </si>
  <si>
    <t>Umur Ekonomis Baru setelah Atribusi 2018 (Bln)</t>
  </si>
  <si>
    <t>Nilai Penyusutan per bulan setelah Atribusi 2018</t>
  </si>
  <si>
    <t>Kapitalisasi tahun 2019</t>
  </si>
  <si>
    <t>Bulan Kapitalisasi tahun 2019</t>
  </si>
  <si>
    <t>Sisa Masa Manfaat s.d Kapitalisasi 2019 (Bln)</t>
  </si>
  <si>
    <t>Nilai Buku s.d Kapitalisasi 2019</t>
  </si>
  <si>
    <t>% Kapitalisasi</t>
  </si>
  <si>
    <t>Penambahan Masa Manfaat setelah Kapitalisasi 2019 (Bln)</t>
  </si>
  <si>
    <t>Umur Ekonomis Baru setelah Kapitalisasi 2019 (Bln)</t>
  </si>
  <si>
    <t>Nilai Penyusutan per bulan setelah Kapitalisasi 2019</t>
  </si>
  <si>
    <t>Nilai Perolehan (Setelah Atribusi)</t>
  </si>
  <si>
    <t>Akum Penyusutan 31 Des 2014</t>
  </si>
  <si>
    <t>Sisa Masa Manfaat s.d 1 Des 2015</t>
  </si>
  <si>
    <t>Beban Penyusutan 2015</t>
  </si>
  <si>
    <t>Akum Penyusutan 31 Des 2015</t>
  </si>
  <si>
    <t>Nilai Buku 31 Des 2015</t>
  </si>
  <si>
    <t>Sisa Masa Manfaat s.d 1 Des 2016</t>
  </si>
  <si>
    <t>Beban Penyusutan 2016</t>
  </si>
  <si>
    <t>Akum Penyusutan 31 Des 2016</t>
  </si>
  <si>
    <t>Nilai Buku 31 Des 2016</t>
  </si>
  <si>
    <t>Beban Penyusutan 2017</t>
  </si>
  <si>
    <t>Akum Penyusutan 31 Des 2017</t>
  </si>
  <si>
    <t>Nilai Buku 31 Des 2017</t>
  </si>
  <si>
    <t>Beban Penyusutan 2018</t>
  </si>
  <si>
    <t>Akum Penyusutan 31 Des 2018</t>
  </si>
  <si>
    <t>Nilai Buku 31 Des 2018</t>
  </si>
  <si>
    <t>Beban Penyusutan Sem I 2019</t>
  </si>
  <si>
    <t>Akum Penyusutan 30 Juni 2019</t>
  </si>
  <si>
    <t>Nilai Buku 30 Juni 2019</t>
  </si>
  <si>
    <t>Sub-OPD</t>
  </si>
  <si>
    <t>KAB/KOTA</t>
  </si>
  <si>
    <t>Bangunan Gedung Tempat Pendidikan Permanen</t>
  </si>
  <si>
    <t>Nilai Penyusutan per bulan Sebelum Atribusi</t>
  </si>
  <si>
    <t>Atribusi dibawah tahun 2015</t>
  </si>
  <si>
    <t>Penambahan Masa Manfaat Atribusi 2015</t>
  </si>
  <si>
    <t>Nilai Penyusutan per bulan setelah Atribusi 2015</t>
  </si>
  <si>
    <t>Nilai Penyusutan per bulan 2017</t>
  </si>
  <si>
    <t xml:space="preserve">Nilai Perolehan setelah Atribusi </t>
  </si>
  <si>
    <t>Nilai Buku 30 Jun 2019</t>
  </si>
  <si>
    <t>Sub OPD</t>
  </si>
  <si>
    <t>4.14.5.3.3</t>
  </si>
  <si>
    <t>No.</t>
  </si>
  <si>
    <t>Kode Barang/
Kode Akun/
ID Barang/
ID Awal</t>
  </si>
  <si>
    <t>Nomor Reg</t>
  </si>
  <si>
    <t>Bangunan(P,SP,D)</t>
  </si>
  <si>
    <t>Bertingkat/ Tidak</t>
  </si>
  <si>
    <t>Beton/ Tidak</t>
  </si>
  <si>
    <t>Luas (m2)</t>
  </si>
  <si>
    <t>Letak / Alamat</t>
  </si>
  <si>
    <t>Tanggal DOKUMEN</t>
  </si>
  <si>
    <t>Nomor DOKUMEN</t>
  </si>
  <si>
    <t>Tanggal Mulai</t>
  </si>
  <si>
    <t>Status Tanah</t>
  </si>
  <si>
    <t>Kode Tanah</t>
  </si>
  <si>
    <t>Cara Perolehan / Status Barang</t>
  </si>
  <si>
    <t>Harga Kontrak (Ribuan)</t>
  </si>
  <si>
    <t>BAST</t>
  </si>
  <si>
    <t>Kontrak</t>
  </si>
  <si>
    <t>SUB URUSAN</t>
  </si>
  <si>
    <t>Bangunan Gedung Pendidikan Permanen</t>
  </si>
  <si>
    <t>1.3.3.01.01.10.001</t>
  </si>
  <si>
    <t>TERCATAT</t>
  </si>
  <si>
    <t>: permanen</t>
  </si>
  <si>
    <t>: BAIK</t>
  </si>
  <si>
    <t>1.3.1.01.01.04.002</t>
  </si>
  <si>
    <t>PERUBAHAN KONDISI SETELAH TANGGAL 31 DESEMBER 2019 (REVIEWED)</t>
  </si>
  <si>
    <t>: Bensin</t>
  </si>
  <si>
    <t>Tanah Bangunan Pendidikan dan Latihan</t>
  </si>
  <si>
    <t>DINAS PENDIDIKAN</t>
  </si>
  <si>
    <t>KETERANGAN  :</t>
  </si>
  <si>
    <t>TERCATAT DI KIB</t>
  </si>
  <si>
    <t>TERCATAT DI KIB TETAPI NILAI TERSPLIT/TERBAGI</t>
  </si>
  <si>
    <t>TERCATAT DI KIB TETAPI BERBEDA NILAI</t>
  </si>
  <si>
    <t>BELUM TERCATAT DI KIB</t>
  </si>
  <si>
    <t>: 1. Tercatat : No.Kode BMD: 1.3.4.01.02</t>
  </si>
  <si>
    <t>: SALDO NERACA PER 31 DESEMBER 2019 (REVIEWED)</t>
  </si>
  <si>
    <t>: DINAS PENDIDIKAN</t>
  </si>
  <si>
    <t>: PENDIDIKAN</t>
  </si>
  <si>
    <t>KETERANGAN :</t>
  </si>
  <si>
    <t>1.3.2.10.01.02.001</t>
  </si>
  <si>
    <t>Lenovo</t>
  </si>
  <si>
    <t>1.3.2.10.02.03.017</t>
  </si>
  <si>
    <t>1.3.2.10.02.01.010</t>
  </si>
  <si>
    <t>1.3.5.01.01.06.001</t>
  </si>
  <si>
    <t>ERLANGGA</t>
  </si>
  <si>
    <t>*BILA DI KIB YG DI BAGIKAN DINAS TERNYATA ADA 2 NILAI YG TERNYATA ITU MENJADI BEBERAPA KELAS BISA DI KASIH WARMA SAMA TETAPI DI KETERANGAN DI KASIH KETERANGAN BIAR TAU NILAI TERSEBUT YG MANA SAJA  NILAI BANGUNANNNYA</t>
  </si>
  <si>
    <t>JL.Sekejati No.36 Kiaracondong Bandung</t>
  </si>
  <si>
    <t xml:space="preserve">Projector </t>
  </si>
  <si>
    <t xml:space="preserve">Pengadaan Laptop </t>
  </si>
  <si>
    <t>Komputer All In one</t>
  </si>
  <si>
    <t xml:space="preserve">Printer </t>
  </si>
  <si>
    <t xml:space="preserve">Up grade CPU Lab Komputer </t>
  </si>
  <si>
    <t xml:space="preserve">Up grade CPU Kantor </t>
  </si>
  <si>
    <t xml:space="preserve">Up Grade CPU R. Osis </t>
  </si>
  <si>
    <t>Pengadaan  Meja Guru</t>
  </si>
  <si>
    <t xml:space="preserve">Pengadaan  Meja Siswa </t>
  </si>
  <si>
    <t>Pengadaan  kursi siswa</t>
  </si>
  <si>
    <t xml:space="preserve">Intel Processor Pentium  core i 7 7700 </t>
  </si>
  <si>
    <t xml:space="preserve">Memory DDR 4  16 GB Visipro </t>
  </si>
  <si>
    <t xml:space="preserve">Power  Cosair cx750 </t>
  </si>
  <si>
    <t>PC Unit</t>
  </si>
  <si>
    <t>Pengadaan Laptop</t>
  </si>
  <si>
    <t>Printer</t>
  </si>
  <si>
    <t>Proyektor</t>
  </si>
  <si>
    <t>Laptop</t>
  </si>
  <si>
    <t>Tablet</t>
  </si>
  <si>
    <t>Komputer</t>
  </si>
  <si>
    <t>Server</t>
  </si>
  <si>
    <t>Interactive Whiteboard [IEB100STA]
TWIN MIRROR</t>
  </si>
  <si>
    <t>Epson EB-X300</t>
  </si>
  <si>
    <t>Epson EB-S300</t>
  </si>
  <si>
    <t>Epson EB-S 400</t>
  </si>
  <si>
    <t>Acer</t>
  </si>
  <si>
    <t xml:space="preserve">Epson </t>
  </si>
  <si>
    <t>Intel Coe i7</t>
  </si>
  <si>
    <t>Visipro</t>
  </si>
  <si>
    <t>Cosair Cx 750</t>
  </si>
  <si>
    <t>PC All In One  SN MP1F6Q0G dan MP1FEC8H</t>
  </si>
  <si>
    <t>Lenovo IP 130 -14IKB I3 4G 1T 10 H SN :MP1G6PF3</t>
  </si>
  <si>
    <t xml:space="preserve">Epson L 3150 SN : I24.E12.02208.0918 </t>
  </si>
  <si>
    <t>Epson</t>
  </si>
  <si>
    <t xml:space="preserve">Asus </t>
  </si>
  <si>
    <t xml:space="preserve">Laptop Acer A514-52K </t>
  </si>
  <si>
    <t>HP Slim S01-pD0106d</t>
  </si>
  <si>
    <t>Zyerex ZT 216 Xtreme</t>
  </si>
  <si>
    <t>HP ProOne 600 G5 Desktop PC</t>
  </si>
  <si>
    <t>ACER Server Altos T110 F4</t>
  </si>
  <si>
    <t xml:space="preserve">SKU0012160
</t>
  </si>
  <si>
    <t>1.3.2.05.01.05.023</t>
  </si>
  <si>
    <t>1.3.2.10.01.02.002</t>
  </si>
  <si>
    <t>1.3.2.10.02.01.006</t>
  </si>
  <si>
    <t>1.3.2.10.01.02.009</t>
  </si>
  <si>
    <t>1.3.2.05.01.05.005</t>
  </si>
  <si>
    <t>1.3.2.05.02.01.024</t>
  </si>
  <si>
    <t>1.3.2.05.02.01.023</t>
  </si>
  <si>
    <t>1.3.2.05.02.01.034</t>
  </si>
  <si>
    <t>1.1.7.01.03.11.009</t>
  </si>
  <si>
    <t>Buku Matematika</t>
  </si>
  <si>
    <t>Matematika SMA/MA Kel. Peminatan Jilid 1 /K13N</t>
  </si>
  <si>
    <t>Olimpiade Sains Materi</t>
  </si>
  <si>
    <t xml:space="preserve">Aljabar Linear dasar ED 3 Pengarang Mahmud Imrona </t>
  </si>
  <si>
    <t>Antara Mekah dan Madinah Pengarang Tim Divaro</t>
  </si>
  <si>
    <t>atlas Dunia &amp; CD Pengarang Philip Wilkinson</t>
  </si>
  <si>
    <t>Bagaimana Siswa Belajar Pengarang John Holt</t>
  </si>
  <si>
    <t>Basa Sunda X SMA DIKNAS JABAR (Revisi)</t>
  </si>
  <si>
    <t>Basa Sunda XI SMA DIKNAS JABAR (Revisi)</t>
  </si>
  <si>
    <t>Belajar Sepanjang Waktu Pengarang John Holt</t>
  </si>
  <si>
    <t>Biologi jilid 1 Edisi 8 Pengarang Cambell</t>
  </si>
  <si>
    <t>Biologi jilid 2 Edisi 8 Pengarang Cambell</t>
  </si>
  <si>
    <t>Biologi Jilid 3 Edisi 8 Pengarang Cambell</t>
  </si>
  <si>
    <t>BS B. Jepang X SMA (Peminatan) Kur 13</t>
  </si>
  <si>
    <t>BS B. Jepang XI SMA (Peminatan) Kur 13</t>
  </si>
  <si>
    <t>BS B. Jepang XII SMA (Peminatan) Kur 13</t>
  </si>
  <si>
    <t>Buku Kalkulus JL 1 Edisi 9</t>
  </si>
  <si>
    <t xml:space="preserve">Buku Saku Pramuka </t>
  </si>
  <si>
    <t>Buku Sejarah</t>
  </si>
  <si>
    <t>Cara Ampuh Merebut Hati Murid Pengarang Joko Wahyono</t>
  </si>
  <si>
    <t>Cara Mengajar agar Siswa Tetap Ingat Pengarang Marille Sprenger</t>
  </si>
  <si>
    <t xml:space="preserve">Ensiklopedi seni dan Arsitektur Islam Pengarang caroline Champman </t>
  </si>
  <si>
    <t>Fisika Dasar edisi ke-7 Jilid 1 Pengarang Halliday dan Resnick</t>
  </si>
  <si>
    <t>Fisika Dasar edisi ke-7 Jilid 2 Pengarang Halliday dan Resnick</t>
  </si>
  <si>
    <t>Fisika Dasar edisi ke-7 Jilid 3 Pengarang Halliday dan Resnick</t>
  </si>
  <si>
    <t>Guru Sebagai Pelatihan Kelas Pengarang andi Stix dan Frank Hrbe</t>
  </si>
  <si>
    <t>kalkulus jilid 1 edisi 9 Pengarang Purcell</t>
  </si>
  <si>
    <t>kalkulus jilid 2 edisi 9 Pengarang Purcell</t>
  </si>
  <si>
    <t xml:space="preserve">Kuat Karakterku dasyat Prestasiku Pengarang Dwiyono Iriyanto </t>
  </si>
  <si>
    <t>Langkah Awal Menuju Olimpiade Matematika Pengarang Wono Setya Budhi</t>
  </si>
  <si>
    <t>Mandiri : English On Target/JL.1/K2013 Pengarang Sarwoko</t>
  </si>
  <si>
    <t>Mandiri : English On Target/JL.2/K2013 Pengarang Sarwoko</t>
  </si>
  <si>
    <t>Mandiri : English On Target/JL.3/K2013 Pengarang Sarwoko</t>
  </si>
  <si>
    <t>Mandiri Ekonomi SMA/MA Kls X / K 2013 Pengarang Alam Situmorang</t>
  </si>
  <si>
    <t>Mandiri Ekonomi SMA/MA Kls XI / K 2013 Pengarang Alam Situmorang</t>
  </si>
  <si>
    <t>Mandiri Ekonomi SMA/MA Kls XII / K 2013 Pengarang Alam Situmorang</t>
  </si>
  <si>
    <t>Mandiri Sejarah Indonesia SMA/MA Kelas XII/K2013 Pengarang Hesti Dwi Rachmawati</t>
  </si>
  <si>
    <t>Mandiri Sejarah Indonesia SMA/MA Kls. X / K 2013 Pengarang Hesti Dwi Rachmawati</t>
  </si>
  <si>
    <t>Mandiri Sejarah Indonesia SMA/MA Kls. XI / K 2013 Pengarang Hesti Dwi Rachmawati</t>
  </si>
  <si>
    <t>Menapak Jejak Amien Rais</t>
  </si>
  <si>
    <t>Mengapa Siswa Gagal Pengarang John Holt</t>
  </si>
  <si>
    <t xml:space="preserve">Menjadi guru yang Efektif Pengarang Mike Schmoker </t>
  </si>
  <si>
    <t>Olimpiade Fisika SMA Pengarang Team Lab. SSCintersolut</t>
  </si>
  <si>
    <t>Olimpiade Kimia Internasional SMA Pengarang Julia Onggo</t>
  </si>
  <si>
    <t>Olimpiade Kimia SMA Team Lab. SSCintersolut</t>
  </si>
  <si>
    <t>Olimpiade Matematika SMA  Team Lab. SSCintersolut</t>
  </si>
  <si>
    <t>Panduan Guru Mengajar Matematika Pengarang Mike Olerton</t>
  </si>
  <si>
    <t xml:space="preserve">panen rupiah dari Budidaya Ikan Mas raja Pengarang Estu Nugroho </t>
  </si>
  <si>
    <t>Penelitian dan Tindakan Kelas Pengarang saur Tampubolon</t>
  </si>
  <si>
    <t>pesantren-Pesantren Berpengaruh di Indonesia Pengarang tes Riono</t>
  </si>
  <si>
    <t>Psikologi Kognitif Pengarang Jonathan Ling</t>
  </si>
  <si>
    <t>Psikologi Perkembangan Pengarang penney Upton</t>
  </si>
  <si>
    <t xml:space="preserve">Psikologi Sosial Pengarang Jenny Mercer </t>
  </si>
  <si>
    <t>Seri Keterampilan Pramuka : Tali Temali Pengarang Israr Ardiansyah</t>
  </si>
  <si>
    <t>Seri Lulus SKU Pramuka : Penegak Bantara M. Sumanta</t>
  </si>
  <si>
    <t>Seri Lulus SKU Pramuka : Penegak Laksana M. Sumanta</t>
  </si>
  <si>
    <t>Seri Lulus SKU Pramuka : Penegak Pandega M. Sumanta</t>
  </si>
  <si>
    <t>Seribu Pena Fisika SMA/MA JL 1 /KTSP</t>
  </si>
  <si>
    <t>Seribupena Bhs. Indonesia Jl. 1 Pengarang Puji Isdriyani</t>
  </si>
  <si>
    <t>Seribupena Bhs. Indonesia Jl. 2 Pengarang Puji Isdriyani</t>
  </si>
  <si>
    <t>Seribupena Bhs. Indonesia Jl. 3 Pengarang Puji Isdriyani</t>
  </si>
  <si>
    <t>Seribupena Biologi Jl. 1 / KTSP Pengarang Saktiyono</t>
  </si>
  <si>
    <t>Seribupena Biologi Jl. 2 / KTSP Pengarang Saktiyono</t>
  </si>
  <si>
    <t>Seribupena Biologi Jl. 3 / KTSP Pengarang Saktiyono</t>
  </si>
  <si>
    <t>Seribupena Fisika SMA/MA Jl. 1 / KTSP Pengarang Marthen Kanginan</t>
  </si>
  <si>
    <t>Seribupena Fisika SMA/MA Jl. 2 / KTSP Pengarang Marthen Kanginan</t>
  </si>
  <si>
    <t>Seribupena Fisika SMA/MA Jl. 3 / KTSP (Rev) Pengarang Marthen Kanginan</t>
  </si>
  <si>
    <t>Seribupena Geografi Jl. 1 / KTSP Pengarang Winarno</t>
  </si>
  <si>
    <t>Seribupena Geografi Jl. 2 / KTSP Pengarang Winarno</t>
  </si>
  <si>
    <t>Seribupena Geografi Jl. 3 / KTSP Pengarang Winarno</t>
  </si>
  <si>
    <t>Seribupena Kimia SMA Jl. 1 Pengarang Priscilla Retnowati</t>
  </si>
  <si>
    <t>Seribupena Kimia SMA Jl. 2 Pengarang Priscilla Retnowati</t>
  </si>
  <si>
    <t>Seribupena Kimia SMA Jl. 3 Pengarang Priscilla Retnowati</t>
  </si>
  <si>
    <t>Seribupena Math. Jl. 1 / KTSP Pengarang Husein Tampomas</t>
  </si>
  <si>
    <t>Seribupena Math. Jl. 2 / KTSP Pengarang Husein Tampomas</t>
  </si>
  <si>
    <t>Seribupena Math. Jl. 3 / KTSP Pengarang Husein Tampomas</t>
  </si>
  <si>
    <t>Seribupena Sosiologi Jl. 1 Pengarang Fritz H.S. Damanik</t>
  </si>
  <si>
    <t>Seribupena Sosiologi Jl. 2 Pengarang Fritz H.S. Damanik</t>
  </si>
  <si>
    <t>Seribupena Sosiologi Jl. 3 Pengarang Fritz H.S. Damanik</t>
  </si>
  <si>
    <t>Teori-Teori Belajar &amp; Pembelajaran Pengarang Prof. DR. Ratna Wilis D</t>
  </si>
  <si>
    <t>Agama Islam (Guru)</t>
  </si>
  <si>
    <t>Agama Islam (Siswa)</t>
  </si>
  <si>
    <t>Agama Katolik (Guru)</t>
  </si>
  <si>
    <t>Agama Katolik (Siswa)</t>
  </si>
  <si>
    <t>Agama Kristen (Guru)</t>
  </si>
  <si>
    <t>Agama Kristen (Siswa)</t>
  </si>
  <si>
    <t>Sosiologi SMA Jilid 1/K13 N</t>
  </si>
  <si>
    <t>Ekonomi SMA Jilid 1/K13 N</t>
  </si>
  <si>
    <t>PPKn (Guru)</t>
  </si>
  <si>
    <t>PPKn (Siswa)</t>
  </si>
  <si>
    <t>Buku PKN</t>
  </si>
  <si>
    <t>Bahasa Indonesia (Guru)</t>
  </si>
  <si>
    <t>Bahasa Indonesia (Siswa)</t>
  </si>
  <si>
    <t>Buku Bhs. Indonesia</t>
  </si>
  <si>
    <t>Bahasa Inggris (Guru)</t>
  </si>
  <si>
    <t>Bahasa Inggris (Siswa)</t>
  </si>
  <si>
    <t>Buku Bhs. Inggris</t>
  </si>
  <si>
    <t>Pathway To english Jilid 1 K13 N Peminatan BNSP</t>
  </si>
  <si>
    <t>Matematika (Guru)</t>
  </si>
  <si>
    <t>Matematika (Siswa)</t>
  </si>
  <si>
    <t>Fisika SMA Jilid 1/K13 N</t>
  </si>
  <si>
    <t>Kimia SMA Jilid 1/K13 N</t>
  </si>
  <si>
    <t>Biologi SMA/MA KLS X Jilid 1/K13 N</t>
  </si>
  <si>
    <t>Prakarya dan Kewirausahaan (Guru)</t>
  </si>
  <si>
    <t>Prakarya dan Kewirausahaan Sem 1 (Siswa)</t>
  </si>
  <si>
    <t>Prakarya dan Kewirausahaan Sem 2 (Siswa)</t>
  </si>
  <si>
    <t xml:space="preserve">PJOK (Guru) </t>
  </si>
  <si>
    <t>PJOK (Siswa)</t>
  </si>
  <si>
    <t>Seni Budaya (Guru)</t>
  </si>
  <si>
    <t>Seni Budaya Sem 1 (Siswa)</t>
  </si>
  <si>
    <t>Seni Budaya Sem 2 (Siswa)</t>
  </si>
  <si>
    <t>Geografi SMA Jilid 1/K13 N</t>
  </si>
  <si>
    <t>Sejarah Indonesia (Guru)</t>
  </si>
  <si>
    <t>Sejarah Indonesia (Siswa)</t>
  </si>
  <si>
    <t>1.3.5.01.01.05.004</t>
  </si>
  <si>
    <t>1.3.5.01.01.01.006</t>
  </si>
  <si>
    <t>1.3.5.01.01.09.003</t>
  </si>
  <si>
    <t>1.3.5.01.01.05.002</t>
  </si>
  <si>
    <t>1.3.5.01.01.06.003</t>
  </si>
  <si>
    <t>1.3.5.01.01.06.007</t>
  </si>
  <si>
    <t>1.3.5.01.01.06.004</t>
  </si>
  <si>
    <t xml:space="preserve">:  </t>
  </si>
  <si>
    <t xml:space="preserve">:       </t>
  </si>
  <si>
    <t xml:space="preserve">: 1. Tercatat : </t>
  </si>
  <si>
    <t>1.3.5.01.01.04.004</t>
  </si>
  <si>
    <t>1.3.5.01.01.09.001</t>
  </si>
  <si>
    <t>1.3.5.01.01.04.001</t>
  </si>
  <si>
    <t>1.3.5.01.01.03.001</t>
  </si>
  <si>
    <t>1.3.5.01.01.03.002</t>
  </si>
  <si>
    <t>1.3.5.01.01.04.011</t>
  </si>
  <si>
    <t>1.3.5.01.01.05.003</t>
  </si>
  <si>
    <t>1.3.5.01.01.07.010</t>
  </si>
  <si>
    <t>1.3.5.01.01.08.008</t>
  </si>
  <si>
    <t>1.3.5.01.01.08.009</t>
  </si>
  <si>
    <t>Gambang</t>
  </si>
  <si>
    <t>Prakarya &amp; Kewirausahaan siswa kelas XI sms 2</t>
  </si>
  <si>
    <t>Sejarah Indonesia  kelas XI sms 1</t>
  </si>
  <si>
    <t>Sejarah Indonesia  kelas XI Sms 2</t>
  </si>
  <si>
    <t>Seni Budaya sms 2 siswa kelas XI</t>
  </si>
  <si>
    <t>PKN SMA Kelas X</t>
  </si>
  <si>
    <t>Matematika Kelas X</t>
  </si>
  <si>
    <t>Bahasa Inggris Kelas X</t>
  </si>
  <si>
    <t>Seni Budaya sms 2 siswa kelas X</t>
  </si>
  <si>
    <t>Prakarya &amp; Kewirausahaan siswa kelas X sms 2</t>
  </si>
  <si>
    <t>Agama Islam  Kelas X</t>
  </si>
  <si>
    <t>Bahasa Inggris Kelas XI</t>
  </si>
  <si>
    <t>Bhs Indonesia Kelas X</t>
  </si>
  <si>
    <t>PJOK siswa Kelas X</t>
  </si>
  <si>
    <t>Seni Budaya sms 1 siswa kelas X</t>
  </si>
  <si>
    <t>Prakarya &amp; Kewirausahaan siswa kelas X sms 1</t>
  </si>
  <si>
    <t>Sejarah Indonesia Kelas X</t>
  </si>
  <si>
    <t>PKN SMA Kelas XI</t>
  </si>
  <si>
    <t>Matematika Kelas XI</t>
  </si>
  <si>
    <t>Bhs Indonesia Kelas XI</t>
  </si>
  <si>
    <t>PJOK siswa Kelas XI</t>
  </si>
  <si>
    <t>Prakarya &amp; Kewirausahaan siswa kelas XI sms 1</t>
  </si>
  <si>
    <t>Seni Budaya sms 1 siswa kelas XI</t>
  </si>
  <si>
    <t>Agama Islam Siswa Kelas XI</t>
  </si>
  <si>
    <t>Matematika  Kelas X</t>
  </si>
  <si>
    <t>Fisika Kelas X</t>
  </si>
  <si>
    <t>Sejarah Kelas X</t>
  </si>
  <si>
    <t>Matematika  Kelas XI</t>
  </si>
  <si>
    <t>Fisika Kelas XI</t>
  </si>
  <si>
    <t>Sejarah Kelas XI</t>
  </si>
  <si>
    <t>Biologi Kelas X</t>
  </si>
  <si>
    <t>Biologi Kelas XI</t>
  </si>
  <si>
    <t>Sosiologi Kelas X</t>
  </si>
  <si>
    <t>Sosiologi Kelas XI</t>
  </si>
  <si>
    <t>Ekonomi Kelas XI</t>
  </si>
  <si>
    <t>Kimia Kelas X</t>
  </si>
  <si>
    <t>Ekonomi Kelas X</t>
  </si>
  <si>
    <t>Kimia Kelas XI</t>
  </si>
  <si>
    <t>Geografi Kelas XI</t>
  </si>
  <si>
    <t>Geografi Kelas X</t>
  </si>
  <si>
    <t>ERLANGGA X-PRESS UN KIMIA 2017</t>
  </si>
  <si>
    <t>ERLANGGA X-PRESS UN FISIKA 2017</t>
  </si>
  <si>
    <t>ERLANGGA X-PRESS UN BIOLOGI 2017</t>
  </si>
  <si>
    <t>ERLANGGA X-PRESS UN MATEMATIKA IPA 2017</t>
  </si>
  <si>
    <t>ERLANGGA X-PRESS UN BHS INGGRIS 2017</t>
  </si>
  <si>
    <t>ERLANGGA X-PRESS UN BHS INDONESIA 2017</t>
  </si>
  <si>
    <t>ERLANGGA X-PRESS UN SOSIOLOGI 2017</t>
  </si>
  <si>
    <t>ERLANGGA X-PRESS UN GEOGRAFI 2017</t>
  </si>
  <si>
    <t>ERLANGGA X-PRESS UN EKONOMI 2017</t>
  </si>
  <si>
    <t>ERLANGGA X-PRESS UN MATEMATIKA IPS 2017</t>
  </si>
  <si>
    <t>PPKN SMA/MA KLS.X/K13N</t>
  </si>
  <si>
    <t>PATHWAY TO ENGLISH JL.1/K13N(WAJIB)</t>
  </si>
  <si>
    <t>CERDAS BERBHS INDONESIA SMA/MA KLS.X/K13N</t>
  </si>
  <si>
    <t>SEJARAH INDONESIA SMA JL.1/K13N-WAJIB</t>
  </si>
  <si>
    <t>MATEMATIKA SMA JL.1A/K13N-WAJIB</t>
  </si>
  <si>
    <t>MATEMATIKA SMA JL.1B/K13N-WAJIB</t>
  </si>
  <si>
    <t>PEND. AGAMA ISLAM DAN BUDI PEKERTI SMA JL.1/K13N</t>
  </si>
  <si>
    <t>PEND. JASMANI ORKES SMA/MA JL.1/K13N</t>
  </si>
  <si>
    <t>PATHWAY TO ENGLISH JL.2/K13N(WAJIB)</t>
  </si>
  <si>
    <t>PPKN SMA/MA KLS.XI/K13N</t>
  </si>
  <si>
    <t>CERDAS BERBHS INDONESIA SMA/MA KLS.XI/IK13N</t>
  </si>
  <si>
    <t>SEJARAH INDONESIA SMA JL.2/K13N-WAJIB</t>
  </si>
  <si>
    <t>MATEMATIKA SMA JL.2A/K13N-WAJIB</t>
  </si>
  <si>
    <t>MATEMATIKA SMA JL.2B/K13N-WAJIB</t>
  </si>
  <si>
    <t>PEND. AGAMA ISLAM DAN BUDI PEKERTI SMA JL.2/K13N</t>
  </si>
  <si>
    <t>PEND. JASMANI ORKES SMA/MA JL.2/K13N</t>
  </si>
  <si>
    <t>SEKOLAH CINTA : MENJADI PEMIMPIN &amp; GURU HEBAT</t>
  </si>
  <si>
    <t>PELAJAR INDONESIA ANTI NARKOBA</t>
  </si>
  <si>
    <t>LANGKAH AWAL MENUJU OLIMPIADE MATEMATIKA : KOMBINATIORIK</t>
  </si>
  <si>
    <t>LANGKAH AWAL MENUJU OLIMPIADE MATEMATIKA : TEORI BILANGAN</t>
  </si>
  <si>
    <t>LANGKAH AWAL MENUJU OLIMPIADE MATEMATIKA : GEOMETRI</t>
  </si>
  <si>
    <t>SKF 1 : MEKANIKA BENDA TITIK</t>
  </si>
  <si>
    <t>SKF 2 : MEKANIKA BENDA TEGAR DAN FLUIDA</t>
  </si>
  <si>
    <t>SKF 3 : GETARAN, GELOMBANG, DAN BUNYI</t>
  </si>
  <si>
    <t xml:space="preserve">SKF 4 : KELISTRIKAN </t>
  </si>
  <si>
    <t>SKF 5 : KEMAGNETAN</t>
  </si>
  <si>
    <t xml:space="preserve">SKF 6 : OPTIKA </t>
  </si>
  <si>
    <t>SKF 7 : FISIKA PANAS</t>
  </si>
  <si>
    <t>SKF 8 : FISIKA NUKLIR DAN PARTIKEL</t>
  </si>
  <si>
    <t>SKF 9 : FISIKA MOLEKUL DAN ZAT PADAT</t>
  </si>
  <si>
    <t>OLIMPIADE KIMIA INTERNASIONAL</t>
  </si>
  <si>
    <t xml:space="preserve">MENGAPA SISWA GAGAL </t>
  </si>
  <si>
    <t>GURU SEBAGAI PELATIH KELAS</t>
  </si>
  <si>
    <t>BAGAIMANA SISWA BELAJAR</t>
  </si>
  <si>
    <t>PENGEMBANGAN PROFESI BIMBINGAN DAN KONSELING</t>
  </si>
  <si>
    <t>FISIKA JL. 1 ED. 7</t>
  </si>
  <si>
    <t>FISIKA JL. 2 ED. 7</t>
  </si>
  <si>
    <t xml:space="preserve">KIMIA ORGANIK ED. 2 </t>
  </si>
  <si>
    <t>BIOLOGI REPRODUKSI</t>
  </si>
  <si>
    <t>PENGANTAR BIOLOGI EVOLUSI</t>
  </si>
  <si>
    <t>BIOENERGETIKA</t>
  </si>
  <si>
    <t>FIKOLOGI</t>
  </si>
  <si>
    <t>SERI JELAJAH FISIKA : MEKANIKA</t>
  </si>
  <si>
    <t>SERI JELAJAH FISIKA : GELOMBANG &amp; OPTIK</t>
  </si>
  <si>
    <t>SERI JELAJAH FISIKA : LISTRIK &amp; MAGNET</t>
  </si>
  <si>
    <t>SERI JELAJAH FISIKA : FISIKA MOD. ASTRONOMI</t>
  </si>
  <si>
    <t>SERI JELAJAH FISIKA : ZAT &amp; KALOR</t>
  </si>
  <si>
    <t>SERI JELAJAH KIMIA : REAKSI REDOKS</t>
  </si>
  <si>
    <t>SERI JELAJAH KIMIA : KIMIA UNSUR</t>
  </si>
  <si>
    <t>SERI JELAJAH KIMIA : STOLKIOMETRI</t>
  </si>
  <si>
    <t>SERI JELAJAH KIMIA : STRUKTUR ATOM</t>
  </si>
  <si>
    <t>SERI JELAJAH KIMIA : TERMOKIMIA</t>
  </si>
  <si>
    <t>PESANTREN2 BERPENGARUH DI INDONESIA</t>
  </si>
  <si>
    <t>ENSIKLOPEDIA SAHABAT RASULULLAH SAW</t>
  </si>
  <si>
    <t>KISAH DARI BILIK PESANTREN</t>
  </si>
  <si>
    <t>IMAM SYAFI'I</t>
  </si>
  <si>
    <t>IMAM HANAFI</t>
  </si>
  <si>
    <t>IMAM HANBALI</t>
  </si>
  <si>
    <t>IMAM MALIKI</t>
  </si>
  <si>
    <t>PARA PENCARI KEADILAN</t>
  </si>
  <si>
    <t>PERESTROIKA</t>
  </si>
  <si>
    <t>PENYUNTINGAN BHS.INDONESIA</t>
  </si>
  <si>
    <t>HUJAN</t>
  </si>
  <si>
    <t>BULAN</t>
  </si>
  <si>
    <t>BUMI</t>
  </si>
  <si>
    <t>MATAHARI</t>
  </si>
  <si>
    <t>BINTANG</t>
  </si>
  <si>
    <t>PULANG</t>
  </si>
  <si>
    <t>SENJA, HUJAN DAN CERITA YANG TELAH USAI</t>
  </si>
  <si>
    <t>SATU HARI DI 2018</t>
  </si>
  <si>
    <t>LELAKI TUA DAN LAUT</t>
  </si>
  <si>
    <t>DATARAN TORTILLA</t>
  </si>
  <si>
    <t>NEGARA LINTAS PETIR</t>
  </si>
  <si>
    <t>DEAR NATHAN</t>
  </si>
  <si>
    <t>KSATRIA, PUTERI DAN BINTANG JATUH</t>
  </si>
  <si>
    <t>AKAR</t>
  </si>
  <si>
    <t>PETIR</t>
  </si>
  <si>
    <t>PARTIKEL</t>
  </si>
  <si>
    <t>GELOMBANG</t>
  </si>
  <si>
    <t>INTELEGENSI EMBUN PAGI</t>
  </si>
  <si>
    <t>DILAN 1</t>
  </si>
  <si>
    <t>DILAN 2</t>
  </si>
  <si>
    <t>1.3.5.02.01.01.001</t>
  </si>
  <si>
    <t>CERBI: CERDAS BERBHS INDONESIA JL.3 KLS.XII/K2013/PEMINATAN</t>
  </si>
  <si>
    <t>PANGGELAR BASA SUNDA PIKEUN SMA/MA KLS.XII/K13N</t>
  </si>
  <si>
    <t>NIHONGO KIRA-KIRA (BHS. JEPANG U/ SMA) JL.1/K13N</t>
  </si>
  <si>
    <t>PANGGELAR BASA SUNDA PIKEUN SMA/MA KLS.X/K13N</t>
  </si>
  <si>
    <t>NIHONGO KIRA-KIRA (BHS. JEPANG U/ SMA) JL.2/K13N</t>
  </si>
  <si>
    <t>PANGGELAR BASA SUNDA PIKEUN SMA/MA KLS.XI/K13N</t>
  </si>
  <si>
    <t>NIHONGO KIRA-KIRA (BHS. JEPANG U/ SMA) JL.3/K13N</t>
  </si>
  <si>
    <t>PATHWAY TO ENGLISH JL.3/K13N-PEMINATAN BSNP</t>
  </si>
  <si>
    <t>MATEMATIKA PEMINATAN SMA KLS XII/K2013</t>
  </si>
  <si>
    <t xml:space="preserve">BIOLOGI SMA KLS XII/K2013 </t>
  </si>
  <si>
    <t>FISIKA SMA KLS XII/K2013</t>
  </si>
  <si>
    <t>KIMIA SMA KLS XII/K2013</t>
  </si>
  <si>
    <t>SEJARAH U/ SMA/MA KLS.XII/K2013-PEMINATAN</t>
  </si>
  <si>
    <t>SOSIOLOGI SMA/MA KLS.XII/K13N</t>
  </si>
  <si>
    <t>EKONOMI SMA KLS XII/K2013</t>
  </si>
  <si>
    <t>GEOGRAFI SMA KLS XII/K2013</t>
  </si>
  <si>
    <t>ERLANGGA X-PRESS UN SMA/MA 2018 B. INDONESIA</t>
  </si>
  <si>
    <t>ERLANGGA X-PRESS UN SMA/MA 2018 B. INGGRIS</t>
  </si>
  <si>
    <t>ERLANGGA X-PRESS UN SMA/MA 2018 BIOLOGI</t>
  </si>
  <si>
    <t>ERLANGGA X-PRESS UN SMA/MA 2018 FISIKA</t>
  </si>
  <si>
    <t>ERLANGGA X-PRESS UN SMA/MA 2018 KIMIA</t>
  </si>
  <si>
    <t>ERLANGGA X-PRESS UN SMA/MA 2018 MATEMATIKA IPA</t>
  </si>
  <si>
    <t>ERLANGGA X-PRESS UN SMA/MA 2018 EKONOMI</t>
  </si>
  <si>
    <t>ERLANGGA X-PRESS UN SMA/MA 2018 GEOGRAFI</t>
  </si>
  <si>
    <t>ERLANGGA X-PRESS UN SMA/MA 2018 SOSIOLOGI</t>
  </si>
  <si>
    <t>ERLANGGA X-PRESS UN SMA/MA 2018 MATEMATIKA IPS</t>
  </si>
  <si>
    <t>ANTARA MEKAH &amp; MADINAH#</t>
  </si>
  <si>
    <t>ANTOSIANIN</t>
  </si>
  <si>
    <t>ASWAJA: PEDOMAN UTK PELAJAR, GURU &amp; WARGA NU</t>
  </si>
  <si>
    <t>AYO, MERAWAT INDONESIA</t>
  </si>
  <si>
    <t>BENARKAH MATAHARI MENGELILINGI BUMI?</t>
  </si>
  <si>
    <t>BENGKEL ILMU: FISIKA MODERN</t>
  </si>
  <si>
    <t>BENGKEL ILMU: MIMPI#</t>
  </si>
  <si>
    <t>DAHSYATNYA SPIRITUAL HYPNOLEARNING</t>
  </si>
  <si>
    <t>DAMAI DI BUMI,365 HARI BERDOA#</t>
  </si>
  <si>
    <t>DI BALIK LAYAR LIPUTAN 6</t>
  </si>
  <si>
    <t>EARTH WARS: PERTEMPURAN MEMPEREBUTKAN SUMBER DAYA GLOBAL</t>
  </si>
  <si>
    <t>ENSIKLOPEDIA 25 NABI DAN RASUL</t>
  </si>
  <si>
    <t>ENSIKLOPEDIA TUBUH MANUSIA EDISI KEDUA</t>
  </si>
  <si>
    <t>FISIKA DASAR ED. 7/1</t>
  </si>
  <si>
    <t>FISIKA DASAR ED. 7/2</t>
  </si>
  <si>
    <t>FISIKA DASAR ED. 7/3</t>
  </si>
  <si>
    <t>FISIKA U/ SAINS&amp;TEKNIK JL.1#</t>
  </si>
  <si>
    <t>FISIKA U/SAINS &amp; TEKNIK JL.2#</t>
  </si>
  <si>
    <t>FISIKA: PRINSIP &amp; APLIKASI JL.1 ED. 7#</t>
  </si>
  <si>
    <t>FISIKA: PRINSIP &amp; APLIKASI JL.2 ED. 7</t>
  </si>
  <si>
    <t>INTISARI BIOLOGI CAMPBELL ED.6</t>
  </si>
  <si>
    <t>JANADRIYAH: SEBUAH PERJALANAN</t>
  </si>
  <si>
    <t>KEARIFAN INDONESIA: BATAK TOBA#</t>
  </si>
  <si>
    <t>KEARIFAN YG BERSERAK#</t>
  </si>
  <si>
    <t>KEMUNING JEDDAH#</t>
  </si>
  <si>
    <t>KESEMPATAN HIDUP KEDUA</t>
  </si>
  <si>
    <t>KIMIA DASAR JL.1 ED.9</t>
  </si>
  <si>
    <t>KIMIA DASAR JL.2 ED.9#</t>
  </si>
  <si>
    <t>KIMIA DASAR JL.3 ED.9</t>
  </si>
  <si>
    <t>KUN YUSUF MANSYUR#</t>
  </si>
  <si>
    <t>MAU KEMANA SETELAH SMA?</t>
  </si>
  <si>
    <t>MEMBANGUN KARAKTER DG HATI NURANI</t>
  </si>
  <si>
    <t>MENAPAK JEJAK AMIEN RAIS#</t>
  </si>
  <si>
    <t>MENELUSURI RUANG BATIN AL-QURAN</t>
  </si>
  <si>
    <t>MENGENAL PAHLAWAN NASIONAL JL.1</t>
  </si>
  <si>
    <t>MENGENAL UKS</t>
  </si>
  <si>
    <t>MENJADI REMAJA HEBAT: KUAT KARAKTERKU, DAHSYAT PRESTASIKU</t>
  </si>
  <si>
    <t>MFB 3: PARADIGMA#</t>
  </si>
  <si>
    <t>NARKOBA SAYONARA</t>
  </si>
  <si>
    <t>PANDUAN MANAJEMEN PERILAKU SISWA</t>
  </si>
  <si>
    <t>PETA DUNIA</t>
  </si>
  <si>
    <t>PETA INDONESIA</t>
  </si>
  <si>
    <t>RASULULLAH SAW: KISAH HIDUP SANG PEMIMPIN UMAT</t>
  </si>
  <si>
    <t>REFERENSI BIOLOGI LENGKAP: EKOLOGI</t>
  </si>
  <si>
    <t>REFERENSI BIOLOGI LENGKAP: EVOLUSI</t>
  </si>
  <si>
    <t>ROMANSA DUA BENUA</t>
  </si>
  <si>
    <t>SCHAUM'S: COMPUTER NETWORKING</t>
  </si>
  <si>
    <t>SCHAUM'S: KALKULUS</t>
  </si>
  <si>
    <t>SCHAUM'S: KIMIA U/PEMULA</t>
  </si>
  <si>
    <t>SCHAUM'S: TSS FISIKA MODERN##</t>
  </si>
  <si>
    <t>SEMUA BISA MENULIS SKENARIO</t>
  </si>
  <si>
    <t>SERI PENGETAHUAN: BATUAN DAN FOSIL</t>
  </si>
  <si>
    <t>SERI PENGETAHUAN: BENCANA ALAM</t>
  </si>
  <si>
    <t>SERI PENGETAHUAN: BINTANG DAN PLANET</t>
  </si>
  <si>
    <t>SOCIOTEENPRENEUR</t>
  </si>
  <si>
    <t>TOKOH FISIKA DR MASA KE MASA</t>
  </si>
  <si>
    <t>YUK, BANTU SESAMA</t>
  </si>
  <si>
    <t>YUK, BERMUSYAWARAH</t>
  </si>
  <si>
    <t>YUK, SALING BERBAGI</t>
  </si>
  <si>
    <t>YUK, SALING MENGHARGAI</t>
  </si>
  <si>
    <t>Atlas Pelajar</t>
  </si>
  <si>
    <t>Komputer PC</t>
  </si>
  <si>
    <t>PPKN Kelas X</t>
  </si>
  <si>
    <t xml:space="preserve">Bahasa Indonesia </t>
  </si>
  <si>
    <t xml:space="preserve">Bahasa Inggris  </t>
  </si>
  <si>
    <t>PJOK</t>
  </si>
  <si>
    <t>Seni Budaya SMt 1</t>
  </si>
  <si>
    <t>Senibudaya Smt 2</t>
  </si>
  <si>
    <t>Prakarya dan Kewirausahaan SMt 1</t>
  </si>
  <si>
    <t>Prakarya dan Kewirausahaan SMt 2</t>
  </si>
  <si>
    <t xml:space="preserve">Sejarah Indonesia </t>
  </si>
  <si>
    <t xml:space="preserve">Agama Islam </t>
  </si>
  <si>
    <t>Sejarah Indonesia  Smt 1</t>
  </si>
  <si>
    <t>Sejarah Indonesia Smt 2</t>
  </si>
  <si>
    <t>Matematika</t>
  </si>
  <si>
    <t>Sejarah Indonesia</t>
  </si>
  <si>
    <t>Prakarya dan Kewirausahaan</t>
  </si>
  <si>
    <t>Seni budaya Smt 1</t>
  </si>
  <si>
    <t>Seni Budaya Smt 2</t>
  </si>
  <si>
    <t>1.3.5.01.03.01.002</t>
  </si>
  <si>
    <t>Buku Bahasa C OSN Olympiade Komputer Informatika ( Buku Referensi )</t>
  </si>
  <si>
    <t>Ilmu Bumi ED 14 Jl 1 ( Buku Referensi )</t>
  </si>
  <si>
    <t>Ilmu Kebumian dan Antariksa Edisi Revisi ( Buku Referensi )</t>
  </si>
  <si>
    <t>Persiapan Olimpiade Astronomi ( Buku Referensi )</t>
  </si>
  <si>
    <t>Buku Sakti Olimpiade Astronomi ( Buku Referensi )</t>
  </si>
  <si>
    <t>Olympiade Matematika SMA ( Buku Referensi )</t>
  </si>
  <si>
    <t>Langkah Awal Menuju Olimpiade Matematika : Geometri  ( Buku Referensi )</t>
  </si>
  <si>
    <t>Langkah Awal Menuju Olimpiade Matematika : Kombinatorik ( Buku Referensi )</t>
  </si>
  <si>
    <t>Langkah Awal Menuju Olimpiade Matematika : Teori bilangan ( Buku Referensi )</t>
  </si>
  <si>
    <t>Olympiade Fisika SMA ( Buku Referensi )</t>
  </si>
  <si>
    <t>Olympiade Kimia Internasional  SMA ( Buku Referensi )</t>
  </si>
  <si>
    <t>Olympiade Kimia   SMA ( Buku Referensi )</t>
  </si>
  <si>
    <t>Buku OSN (Olimpiade Sains Nasional ) Biologi SMA edisi kelima revisi  ( Buku Referensi )</t>
  </si>
  <si>
    <t>Pasti Juara Olimpiade Biologi Tingkat SMA ( Buku Referensi )</t>
  </si>
  <si>
    <t>Siap Jadi Juara  OSN Geografi SMA ( Buku Referensi )</t>
  </si>
  <si>
    <t>Pena Emas OSN Geografi SMA ( Buku Referensi )</t>
  </si>
  <si>
    <t>Buku Pena Emas OSN Ekonomi SMA /MA Edisi ke dua seri buku Kompetisi ( Buku Referensi )</t>
  </si>
  <si>
    <t>Buku Mahir Olimpiade Ekonomi SMA ( Buku Referensi )</t>
  </si>
  <si>
    <t>ATLAS INDONESIA DAN DUNIA</t>
  </si>
  <si>
    <t>BOLA LANGIT TRANSPARAN</t>
  </si>
  <si>
    <t>GLOBE PISIKAL TANGKAI STAINLES</t>
  </si>
  <si>
    <t>CARTA CANDI BERCORAT HINDU DAN BUDHA</t>
  </si>
  <si>
    <t>CARTA KEGIATAN EKONOMI</t>
  </si>
  <si>
    <t>CARTA PAHLAWAN NASIONAL PADA PERG NASIONAL</t>
  </si>
  <si>
    <t>CARTA PERISTIWA PEMILIHAN UMUM 1 TAHUN 1955</t>
  </si>
  <si>
    <t>CARTA PERISTIWA PROKLAMASI KEMERDEKAAN INDONESIA</t>
  </si>
  <si>
    <t>PETA INDUSTRI</t>
  </si>
  <si>
    <t>PETA PERHUBUNGAN LAUT DAN UDARA</t>
  </si>
  <si>
    <t>PETA KEPADATAN PENDUDUK</t>
  </si>
  <si>
    <t>PETA PARIWISATA</t>
  </si>
  <si>
    <t>PETA  PEMBANGKITAN TENAGA LISTRIK</t>
  </si>
  <si>
    <t xml:space="preserve">PETA PENYEBARAN AGAMA HINDU BUDHA </t>
  </si>
  <si>
    <t xml:space="preserve">PETA PERTANIAN </t>
  </si>
  <si>
    <t>PETA SEBARAN GUNUNG BERAPI</t>
  </si>
  <si>
    <t xml:space="preserve">PETA PERLAWANAN RAKYAT  TERHADAP BELANDA </t>
  </si>
  <si>
    <t>PETA SITUS PENINGGALAN MASA PRA AKSARA</t>
  </si>
  <si>
    <t>PETA WILAYAH KERAJAAN SRIWIJAYA</t>
  </si>
  <si>
    <t>PETA WILAYAH KERAJAAN MAJAPAHIT ( 1 M)</t>
  </si>
  <si>
    <t>PETA PENYEBARAN AGAM ISLAM DI INDONESIA</t>
  </si>
  <si>
    <t>PETA PERANG DUNIA II DI ASIA PASIFIK</t>
  </si>
  <si>
    <t xml:space="preserve">PETA SEBARAN JENIS TANAH </t>
  </si>
  <si>
    <t>PETA ASEAN 125 CM</t>
  </si>
  <si>
    <t>PETA BENUA ASIA</t>
  </si>
  <si>
    <t>PETA BENUA EROPA</t>
  </si>
  <si>
    <t>PETA DUNIA PANJANG 2 METER</t>
  </si>
  <si>
    <t>PETA DUYNIA 9 125 X 180 CM )</t>
  </si>
  <si>
    <t xml:space="preserve">PETA INDONESIA PANJANG 2 METER </t>
  </si>
  <si>
    <t>PETA FLORA DAN FAUNA DI INDONESIA</t>
  </si>
  <si>
    <t>PETA ANGIN MUSIM DAN CURAH HUJAN DI INDONESIA</t>
  </si>
  <si>
    <t>PETA GEOLOGI REGIONAL INDONESIA</t>
  </si>
  <si>
    <t>PETA NENEK MOYANG INDONESIA DAN PENINGALANNYA</t>
  </si>
  <si>
    <t xml:space="preserve">PETA SEBARAN SUMBER DAYA  MINERAL MINYAK DAN GAS </t>
  </si>
  <si>
    <t>PETA IKLIM DUNIA</t>
  </si>
  <si>
    <t>SISTEM TATA SURYA ( SOLAR SYSTEM )</t>
  </si>
  <si>
    <t>SPESIMEN JENIS BATUAN</t>
  </si>
  <si>
    <t>MATEMATIKA KELAS XII</t>
  </si>
  <si>
    <t>MATEMATIKA SMA/MA KLS.X/K13N-PEMINATAN ( Teks Peminatan )</t>
  </si>
  <si>
    <t>MATEMATIKA SMA/MA KLS.XI/K13N-PEMINATAN ( Teks Peminatan )</t>
  </si>
  <si>
    <t>ESPS: MATEMATIKA SMA/MA WAJIB JL.1/K13N ( Teks Peminatan )</t>
  </si>
  <si>
    <t>ESPS MATEMATIKA KLS.X/K13N KEL. PEMINATAN MTK &amp; ILMU ALAM ( Teks Peminatan )</t>
  </si>
  <si>
    <t>ESPS MATEMATIKA KLS.XI/K13N KEL. PEMINATAN MTK &amp; ILMU ALAM ( Teks Peminatan )</t>
  </si>
  <si>
    <t>MANDIRI MATEMATIKA SMA/MA KLS.X/K13N ( Teks Peminatan )</t>
  </si>
  <si>
    <t>MANDIRI MATEMATIKA SMA/MA KLS.XII-WAJIB/K13N ( Teks Peminatan )</t>
  </si>
  <si>
    <t>MANDIRI MATEMATIKA SMA/MA KLS.XI-WAJIB/K13N ( Teks Peminatan )</t>
  </si>
  <si>
    <t>GEOGRAFI SMA/MA KLS.X/K13N ( Teks Peminatan )</t>
  </si>
  <si>
    <t>GEOGRAFI SMA/MA KLS.XI/K13N ( Teks Peminatan )</t>
  </si>
  <si>
    <t>MANDIRI GEOGRAFI SMA/MA KLS.X/K13N ( Teks Peminatan )</t>
  </si>
  <si>
    <t>MANDIRI GEOGRAFI SMA/MA KLS.XI/K13N ( Teks Peminatan )</t>
  </si>
  <si>
    <t>MANDIRI GEOGRAFI SMA/MA KLS.XII/K13N ( Teks Peminatan )</t>
  </si>
  <si>
    <t>PENDIDIKAN PANCASILA DAN KEWARGANEGARAAN KELAS Xii</t>
  </si>
  <si>
    <t>PENDIDIKAN JASMANI OLAHRAGA DAN KESEHATAN KELAS XII</t>
  </si>
  <si>
    <t>PRAKARYA DAN KEWIRAUSAHAAN SEMESTER 1 KELAS XII</t>
  </si>
  <si>
    <t>FISIKA SMA JL. 1/K13N ( Teks Peminatan )</t>
  </si>
  <si>
    <t>FISIKA SMA JL.2/K13N ( Teks Peminatan )</t>
  </si>
  <si>
    <t>ESPS FISIKA SMA/MA KLS.X/K13N ( Teks Peminatan )</t>
  </si>
  <si>
    <t>MANDIRI FISIKA SMA/MA KLS.X/K13N ( Teks Peminatan )</t>
  </si>
  <si>
    <t>MANDIRI FISIKA SMA/MA KLS.XI/K13N ( Teks Peminatan )</t>
  </si>
  <si>
    <t>MANDIRI FISIKA SMA/MA KLS.XII/K13N ( Teks Peminatan )</t>
  </si>
  <si>
    <t>SENI BUDAYA SEMESTER 1 KELAS XII</t>
  </si>
  <si>
    <t>SENI BUDAYA SEMESTER 2 KELAS XII</t>
  </si>
  <si>
    <t>KIMIA SMA KLS.X/K13N ( Teks Peminatan )</t>
  </si>
  <si>
    <t>KIMIA SMA KLS.XI/K13N ( Teks Peminatan )</t>
  </si>
  <si>
    <t>ESPS KIMIA SMA/MA KLS.X/K13N ( Teks Peminatan )</t>
  </si>
  <si>
    <t>MANDIRI KIMIA SMA/MA KLS.X/K13N ( Teks Peminatan )</t>
  </si>
  <si>
    <t>MANDIRI KIMIA SMA/MA KLS.XI/K13N ( Teks Peminatan )</t>
  </si>
  <si>
    <t>MANDIRI KIMIA SMA/MA KLS.XII/K13N ( Teks Peminatan )</t>
  </si>
  <si>
    <t>KIMIA DASAR JL.2 ED.9</t>
  </si>
  <si>
    <t>BIOLOGI SMA/MA KLS.X JL.1/K13N ( Teks Peminatan )</t>
  </si>
  <si>
    <t>BIOLOGI SMA/MA KLS.XI JL.2/K13N ( Teks Peminatan )</t>
  </si>
  <si>
    <t>ESPS BIOLOGI SMA/MA KLS.X/K13N ( Teks Peminatan )</t>
  </si>
  <si>
    <t>ESPS BIOLOGI SMA/MA KLS.XI/K13N ( Teks Peminatan )</t>
  </si>
  <si>
    <t>MANDIRI BIOLOGI SMA/MA JL.1/K13N ( Teks Peminatan )</t>
  </si>
  <si>
    <t>MANDIRI BIOLOGI SMA/MA JL.2/K13N ( Teks Peminatan )</t>
  </si>
  <si>
    <t>MANDIRI BIOLOGI SMA/MA JL.3/K13N ( Teks Peminatan )</t>
  </si>
  <si>
    <t>MANDIRI EKONOMI SMA/MA KLS.X/K13N ( Teks Peminatan )</t>
  </si>
  <si>
    <t>MANDIRI EKONOMI SMA/MA KLS.XI/K13N ( Teks Peminatan )</t>
  </si>
  <si>
    <t>MANDIRI EKONOMI SMA/MA KLS.XII/K13N ( Teks Peminatan )</t>
  </si>
  <si>
    <t>BAHASA INDONESIA KELAS XII</t>
  </si>
  <si>
    <t>BAHASA INGGRIS KELAS XII</t>
  </si>
  <si>
    <t>ESPS B. INGGRIS SMA/MA KLS.X/K13N ( Teks Peminatan )</t>
  </si>
  <si>
    <t>ESPS BHS INDONESIA SMA/MA KLS.X/K13N ( Teks Peminatan )</t>
  </si>
  <si>
    <t>ESPS BHS INDONESIA SMA/MA KLS.XI/K13N ( Teks Peminatan )</t>
  </si>
  <si>
    <t>MANDIRI: ENGLISH ON TARGET JL.1/K13N ( Teks Peminatan )</t>
  </si>
  <si>
    <t>MANDIRI: ENGLISH ON TARGET JL.2/K13N ( Teks Peminatan )</t>
  </si>
  <si>
    <t>MANDIRI: ENGLISH ON TARGET JL.3/K13N ( Teks Peminatan )</t>
  </si>
  <si>
    <t>Agama ISLAM KELAS XII</t>
  </si>
  <si>
    <t>SEJARAH U/ SMA/MA KLS.X/K13N-PEMINATAN ( Teks Peminatan )</t>
  </si>
  <si>
    <t>SEJARAH U/ SMA/MA KLS.XI/K13N-PEMINATAN ( Teks Peminatan )</t>
  </si>
  <si>
    <t>MANDIRI SEJARAH INDONESIA SMA/MA KLS.X/K13N ( Teks Peminatan )</t>
  </si>
  <si>
    <t>MANDIRI SEJARAH INDONESIA SMA/MA KLS.XI/K13N ( Teks Peminatan )</t>
  </si>
  <si>
    <t>MANDIRI SEJARAH INDONESIA SMA/MA KLS.XII/K13N ( Teks Peminatan )</t>
  </si>
  <si>
    <t>SEJARAH INDONESIA SEMESTER 1 KELAS XII</t>
  </si>
  <si>
    <t>SOSIOLOGI SMA/MA KLS.X/K13N ( Teks Peminatan )</t>
  </si>
  <si>
    <t>SOSIOLOGI SMA/MA KLS.XI/K13N ( Teks Peminatan )</t>
  </si>
  <si>
    <t>MANDIRI SOSIOLOGI SMA/MA KLS.X/K13N              ( Teks Peminatan )</t>
  </si>
  <si>
    <t>MANDIRI SOSIOLOGI SMA/MA KLS.XI/K13N                 ( Teks Peminatan )</t>
  </si>
  <si>
    <t>MANDIRI SOSIOLOGI SMA/MA KLS.XII/K13N ( Teks Peminatan )</t>
  </si>
  <si>
    <t>Strategi Jitu Menjuarai Olimpiade Sains Matematika Jilid 1</t>
  </si>
  <si>
    <t>Strategi Jitu Menjuarai Olimpiade Sains Matematika Jilid 2</t>
  </si>
  <si>
    <t>Strategi Jitu Menjuarai Olimpiade Sains Matematika Jilid 3</t>
  </si>
  <si>
    <t>Strategi Jitu Menjuarai Olimpiade Sains Fisika Jilid 1</t>
  </si>
  <si>
    <t>Strategi Jitu Menjuarai Olimpiade Sains Fisika Jilid 2</t>
  </si>
  <si>
    <t>Strategi Jitu Menjuarai Olimpiade Sains Fisika Jilid 3</t>
  </si>
  <si>
    <t>Strategi Jitu Menjuarai Olimpiade Sains Biologi Jilid 1</t>
  </si>
  <si>
    <t>Strategi Jitu Menjuarai Olimpiade Sains Biologi Jilid 2</t>
  </si>
  <si>
    <t>Strategi Jitu Menjuarai Olimpiade Sains Biologi Jilid 3</t>
  </si>
  <si>
    <t>Strategi Jitu Menjuarai Olimpiade Sains Kimia Jilid 1</t>
  </si>
  <si>
    <t>Strategi Jitu Menjuarai Olimpiade Sains Kimia Jilid 2</t>
  </si>
  <si>
    <t>Strategi Jitu Menjuarai Olimpiade Sains Kimia Jilid 3</t>
  </si>
  <si>
    <t>Strategi Jitu Menjuarai Olimpiade Sains Ekonomi  Jilid 1</t>
  </si>
  <si>
    <t>Strategi Jitu Menjuarai Olimpiade Sains Ekonomi  Jilid 2</t>
  </si>
  <si>
    <t>Strategi Jitu Menjuarai Olimpiade Sains Ekonomi  Jilid 3</t>
  </si>
  <si>
    <t>Strategi Jitu Menjuarai Olimpiade Sains Astronomi  Jilid 1</t>
  </si>
  <si>
    <t>Strategi Jitu Menjuarai Olimpiade Sains Astronomi  Jilid 2</t>
  </si>
  <si>
    <t>Strategi Jitu Menjuarai Olimpiade Sains Astronomi  Jilid 3</t>
  </si>
  <si>
    <t>Strategi Jitu Menjuarai Olimpiade Sains Komputer  Jilid 1</t>
  </si>
  <si>
    <t>Strategi Jitu Menjuarai Olimpiade Sains Komputer  Jilid 2</t>
  </si>
  <si>
    <t>Strategi Jitu Menjuarai Olimpiade Sains Komputer  Jilid 3</t>
  </si>
  <si>
    <t>Strategi Jitu Menjuarai Olimpiade Sains Kebumian  Jilid 1</t>
  </si>
  <si>
    <t>Strategi Jitu Menjuarai Olimpiade Sains Kebumian  Jilid 2</t>
  </si>
  <si>
    <t>Strategi Jitu Menjuarai Olimpiade Sains Kebumian  Jilid 3</t>
  </si>
  <si>
    <t>Strategi Jitu Menjuarai Olimpiade Sains Geografi   Jilid 1</t>
  </si>
  <si>
    <t>Strategi Jitu Menjuarai Olimpiade Sains Geografi   Jilid 2</t>
  </si>
  <si>
    <t>Strategi Jitu Menjuarai Olimpiade Sains Geografi   Jilid 3</t>
  </si>
  <si>
    <t>Suhu dan Termodinamika</t>
  </si>
  <si>
    <t>Listrik dan Magnet</t>
  </si>
  <si>
    <t>Optika</t>
  </si>
  <si>
    <t>Studen's Book Englis 1 Kurikulum 2013 Edisi Revisi (Buku Teks Pendamping Untuk Siswa )</t>
  </si>
  <si>
    <t>Pendidikan Jasmani Olahraga dan Kesehatan Wajib Kurikulum 2013 Edisi Revisi (Buku Teks Pendamping Untuk Siswa )</t>
  </si>
  <si>
    <t>Pendidikan Pancasila dan Kewarganegaraab 1 Kelas X Kurikulum 2013 edisi Revisi  (Buku Teks Pendamping Untuk Siswa )</t>
  </si>
  <si>
    <t>Dimensi-dimensi Pendidikan Karakter /Saptono</t>
  </si>
  <si>
    <t>Referensi Biologi Lengkap : Sel &amp; Metabolisme</t>
  </si>
  <si>
    <t>Mengenal Ulama Nusantara; Sejarah Biografi 30 Ulama Karismatik</t>
  </si>
  <si>
    <t>Mengenal Demokrasi &amp; Politik U/Pemula</t>
  </si>
  <si>
    <t>Panduan Berinternet sehat &amp; aman u remaja</t>
  </si>
  <si>
    <t>Buku Sejarah Pegangan Guru Kelas X</t>
  </si>
  <si>
    <t>Buku Sejarah Pegangan Guru Kelas XI</t>
  </si>
  <si>
    <t>Buku Sejarah Pegangan Guru Kelas XII</t>
  </si>
  <si>
    <t>Matematika Jilid 1 Kelas X Kurikulum 2013 (Buku Teks Pendamping Untuk Siswa )</t>
  </si>
  <si>
    <t>Bahasa Indonesia Kelas X Kurikulum 2013 (Edisi Revisi) (Buku Teks Pendamping Untuk Siswa )</t>
  </si>
  <si>
    <t>CV.Cipta Ikhtiar Bersama</t>
  </si>
  <si>
    <t>CV. Multi Kreasi Mandiri</t>
  </si>
  <si>
    <t>PT. Katalis Datesa Prima</t>
  </si>
  <si>
    <t xml:space="preserve">CV. Mayang Citra Abadi </t>
  </si>
  <si>
    <t>CV. Bumi Tirta</t>
  </si>
  <si>
    <t xml:space="preserve">CV. Multi Kreasi Mandiri </t>
  </si>
  <si>
    <t>CV. Cipta Ikhtiar Bersama</t>
  </si>
  <si>
    <t>cv.Praditha Mediatama</t>
  </si>
  <si>
    <t xml:space="preserve">CV. Jizan Prima Perkasa </t>
  </si>
  <si>
    <t>CV. Gemini Abadi</t>
  </si>
  <si>
    <t xml:space="preserve">CV. Bakti Nusantara </t>
  </si>
  <si>
    <t>CV, CIPTA IKHTIAR BERSAMA</t>
  </si>
  <si>
    <t>Bumi Aksara</t>
  </si>
  <si>
    <t>Epson L405/Media Visual</t>
  </si>
  <si>
    <t>CV.Jizan Prima Perkasa</t>
  </si>
  <si>
    <t xml:space="preserve">Media Visual </t>
  </si>
  <si>
    <t>Asus X441U/Media Visual</t>
  </si>
  <si>
    <t>CV Duta Ilmu Pustaka</t>
  </si>
  <si>
    <t>CV Duta Ilmu Pustaka/BOS PUSAT</t>
  </si>
  <si>
    <t>CV ShofOne Karya Mulya/BOS PUSAT</t>
  </si>
  <si>
    <t>Y.Rama Widya/BOS PUSAT</t>
  </si>
  <si>
    <t>BUMI AKSARA/BOS PUSAT</t>
  </si>
  <si>
    <t>cv Multi Kreasi Mandiri /BOS PUSAT</t>
  </si>
  <si>
    <t>CV Cipta Ikhtiar Bersama/BOS PUSAT</t>
  </si>
  <si>
    <t>CV. Mayang Citra Abadi /BOS PUSAT</t>
  </si>
  <si>
    <t>CV Jizan Prima Perkasa/BOS PUSAT</t>
  </si>
  <si>
    <t>Waditra</t>
  </si>
  <si>
    <t>: SMAN 12 BANDUNG</t>
  </si>
  <si>
    <t>: BANDUNG</t>
  </si>
  <si>
    <t>: Bandung</t>
  </si>
  <si>
    <t>: Kiaracondong</t>
  </si>
  <si>
    <t>: Sukapura</t>
  </si>
  <si>
    <t>: Jl.Sekejati No.36</t>
  </si>
  <si>
    <t>: 001/010</t>
  </si>
  <si>
    <t>: PT.Telnik</t>
  </si>
  <si>
    <t>: Pak Efendi</t>
  </si>
  <si>
    <t>: H.Kama</t>
  </si>
  <si>
    <t>: Komplek Pos Giro</t>
  </si>
  <si>
    <t>a. Surat Keterangan Hibah</t>
  </si>
  <si>
    <t>: 155/1983 dan 158/1983</t>
  </si>
  <si>
    <t>b. Sertifikat No dan Tanggal</t>
  </si>
  <si>
    <t>: A 1560787</t>
  </si>
  <si>
    <t>c. Sertifikat No dan Tanggal</t>
  </si>
  <si>
    <t>: A 1560786</t>
  </si>
  <si>
    <t>d. Sertifikat No dan Tanggal</t>
  </si>
  <si>
    <t>: B 1682388</t>
  </si>
  <si>
    <t>: -6.941308, 107.646187</t>
  </si>
  <si>
    <t xml:space="preserve">: 1. Tercatat </t>
  </si>
  <si>
    <t>: Rp.8.123.760.000</t>
  </si>
  <si>
    <t>Tanah Bangunan SMAN 12 Bandung</t>
  </si>
  <si>
    <t>Jl.Sekejati No.36 Kiaracondong Bandung</t>
  </si>
  <si>
    <t>20/04/1985</t>
  </si>
  <si>
    <t>21/01/1987</t>
  </si>
  <si>
    <t>SMAN 12 BANDUNG</t>
  </si>
  <si>
    <t>SMAN 12 Bandung</t>
  </si>
  <si>
    <t>KOTA BANDUNG</t>
  </si>
  <si>
    <t>1.3.1.01.01.04.003</t>
  </si>
  <si>
    <t>: Motor Kaisar</t>
  </si>
  <si>
    <t>: Type Triseda XP</t>
  </si>
  <si>
    <t>: 2011</t>
  </si>
  <si>
    <t>: Sepeda Listrik</t>
  </si>
  <si>
    <t>: MTB-ST</t>
  </si>
  <si>
    <t>: 2014</t>
  </si>
  <si>
    <t>: 1 orang</t>
  </si>
  <si>
    <t>: 149CC</t>
  </si>
  <si>
    <t>: 162MJA2216325</t>
  </si>
  <si>
    <t>: MGDT15MKTBJ002697</t>
  </si>
  <si>
    <t>: H10776665</t>
  </si>
  <si>
    <t>: D 3176 IF</t>
  </si>
  <si>
    <t>: Tercatat : No.Kode BMD:</t>
  </si>
  <si>
    <t>: Komite</t>
  </si>
  <si>
    <t>: 27-02-2014</t>
  </si>
  <si>
    <t>: Rp.16.000.000</t>
  </si>
  <si>
    <t>: Rp.11.000.000</t>
  </si>
  <si>
    <t>PERUBAHAN KONDISI SETELAH TANGGAL 31 DESEMBER 2018 (REVIEWED)</t>
  </si>
  <si>
    <t>1.Dari Pihak Sekolah</t>
  </si>
  <si>
    <t>Kepala Sekolah</t>
  </si>
  <si>
    <t>: Indonesia</t>
  </si>
  <si>
    <t>Daya Muat Kaisar</t>
  </si>
  <si>
    <t>Daya Muat sepeda</t>
  </si>
  <si>
    <t>b. Type Kaisar</t>
  </si>
  <si>
    <t>b. Type sepeda</t>
  </si>
  <si>
    <t>: 13,3 Kg</t>
  </si>
  <si>
    <t>: 310 Kg</t>
  </si>
  <si>
    <t>Daya Mesin / Isi Silinder Kaisar</t>
  </si>
  <si>
    <t>Bahan Bakar Kaisar</t>
  </si>
  <si>
    <t>No. Mesin Kaisar</t>
  </si>
  <si>
    <t>No. BPKB Kaisar</t>
  </si>
  <si>
    <t>No. Polisi Kaisar</t>
  </si>
  <si>
    <t>Kondisi Kaisar</t>
  </si>
  <si>
    <t>Status Kaisar</t>
  </si>
  <si>
    <t>Nilai Tercatat Kaisar</t>
  </si>
  <si>
    <t>Pengadaan  kursi Guru</t>
  </si>
  <si>
    <t>Router</t>
  </si>
  <si>
    <t>Hardisk</t>
  </si>
  <si>
    <t xml:space="preserve">SKU0010001
Wireless N 300
</t>
  </si>
  <si>
    <t>SKU0010313</t>
  </si>
  <si>
    <t>: Jalan masuk sekolah</t>
  </si>
  <si>
    <t>: 144</t>
  </si>
  <si>
    <t>: 1. Tanah BMD No.Ref................</t>
  </si>
  <si>
    <r>
      <t>: H</t>
    </r>
    <r>
      <rPr>
        <i/>
        <sz val="10"/>
        <rFont val="Arial"/>
        <family val="2"/>
      </rPr>
      <t>ibah dari H.Slamet Moeljono, H.Djokorahardi, Drs. H.Moechjidin Effendi</t>
    </r>
  </si>
  <si>
    <t>: 23-11-1999</t>
  </si>
  <si>
    <t>Jalan Masuk Sekolah</t>
  </si>
  <si>
    <t>: Rp.1,250,000 ( NJOP )</t>
  </si>
  <si>
    <t>1.3.2.05.02.01.036</t>
  </si>
  <si>
    <t>Tenda AC10U Dual-Band Gigabit</t>
  </si>
  <si>
    <t>WD Elements 1 TB Exsternal HDD SN : WX71A5993C02</t>
  </si>
  <si>
    <t>N300 Wireless Fast Ethernet Router [DIR-612]
D-link</t>
  </si>
  <si>
    <t>Wireless Keyboard Mouse Combo MK220
Logitech</t>
  </si>
  <si>
    <t>1.3.2.10.01.02.010</t>
  </si>
  <si>
    <t>Ruang Kelas Baru</t>
  </si>
  <si>
    <t>APBD 2009 - Rehabilitasi RKS SMAN 12</t>
  </si>
  <si>
    <t>APBD 2015_17.01 - Rehab SMAN 12 TA 2014</t>
  </si>
  <si>
    <t>56,00</t>
  </si>
  <si>
    <t>951,00</t>
  </si>
  <si>
    <t>1.3.3.01.01.01.001</t>
  </si>
  <si>
    <t>Kota Bandung</t>
  </si>
  <si>
    <t>Konstruksi Dalam Pengerjaan</t>
  </si>
  <si>
    <t>Termometer Standard</t>
  </si>
  <si>
    <t>Timbangan Sentisimal</t>
  </si>
  <si>
    <t>Mesin Ketik Manual Portable (11-13)</t>
  </si>
  <si>
    <t>Mesin Ketik Manual Standar (14-16)</t>
  </si>
  <si>
    <t>Mesin Hitung Manual</t>
  </si>
  <si>
    <t>Mesin Stensil Manual Folio</t>
  </si>
  <si>
    <t>Mesin Foto Copy dengan Kertas doble Folio</t>
  </si>
  <si>
    <t>Alat Penggandaan Lain-lain</t>
  </si>
  <si>
    <t>Lemari Besi</t>
  </si>
  <si>
    <t>Rak Besi/Metal</t>
  </si>
  <si>
    <t>Rak Kayu</t>
  </si>
  <si>
    <t>Band Kas</t>
  </si>
  <si>
    <t>Lemari kayu</t>
  </si>
  <si>
    <t>Papan Visuil</t>
  </si>
  <si>
    <t>Papan Absen</t>
  </si>
  <si>
    <t>White Board</t>
  </si>
  <si>
    <t>Globe</t>
  </si>
  <si>
    <t>Alat Pemotong Kertas</t>
  </si>
  <si>
    <t>Overhead Projektor</t>
  </si>
  <si>
    <t>Meja Kayu/Rotan</t>
  </si>
  <si>
    <t>Kursi Kayu/Rotan/Bambu</t>
  </si>
  <si>
    <t>Zice</t>
  </si>
  <si>
    <t>Tempat Tidur Besi/Metal (Lengkap)</t>
  </si>
  <si>
    <t>Tempat Tidur Kayu (lengkap)</t>
  </si>
  <si>
    <t>Meja Tulis</t>
  </si>
  <si>
    <t>Meja Panjang</t>
  </si>
  <si>
    <t>Microscope</t>
  </si>
  <si>
    <t>Stop Watch</t>
  </si>
  <si>
    <t>Lemari Es</t>
  </si>
  <si>
    <t>Kompor Gas</t>
  </si>
  <si>
    <t>Tabung Gas</t>
  </si>
  <si>
    <t>Kompor Kompresor</t>
  </si>
  <si>
    <t>Televisi</t>
  </si>
  <si>
    <t>Dispenser</t>
  </si>
  <si>
    <t>Alat Peraga IPA Lanjutan Lain-lain</t>
  </si>
  <si>
    <t>Alat Peraga IPA Atas lain-lain</t>
  </si>
  <si>
    <t xml:space="preserve">Printer  </t>
  </si>
  <si>
    <t>---</t>
  </si>
  <si>
    <t>--Metal </t>
  </si>
  <si>
    <t>--Kayu </t>
  </si>
  <si>
    <t>nasional--</t>
  </si>
  <si>
    <t>Uchida--</t>
  </si>
  <si>
    <t>Sharp--</t>
  </si>
  <si>
    <t>sharp nice crystal--</t>
  </si>
  <si>
    <t>sanyo--</t>
  </si>
  <si>
    <t>rinai--</t>
  </si>
  <si>
    <t>maspion--</t>
  </si>
  <si>
    <t>Elpiji--</t>
  </si>
  <si>
    <t>--Plastik </t>
  </si>
  <si>
    <t>soni--</t>
  </si>
  <si>
    <t>samsung--</t>
  </si>
  <si>
    <t>Sony 29 inci--</t>
  </si>
  <si>
    <t>Toshiba--</t>
  </si>
  <si>
    <t>SONY--</t>
  </si>
  <si>
    <t>Konka--</t>
  </si>
  <si>
    <t>sony trinitron 29"--</t>
  </si>
  <si>
    <t>Sharp 21 inci--</t>
  </si>
  <si>
    <t>Changchong--</t>
  </si>
  <si>
    <t>Polytron minimax--</t>
  </si>
  <si>
    <t>Changhong--</t>
  </si>
  <si>
    <t>akira--</t>
  </si>
  <si>
    <t>konka--</t>
  </si>
  <si>
    <t>akira 21 inci--</t>
  </si>
  <si>
    <t>tosiba--</t>
  </si>
  <si>
    <t>sharp 21"--</t>
  </si>
  <si>
    <t>TCL--</t>
  </si>
  <si>
    <t>sanyo 21"--</t>
  </si>
  <si>
    <t>konka 14"--</t>
  </si>
  <si>
    <t>elektrolux--</t>
  </si>
  <si>
    <t>nation star--</t>
  </si>
  <si>
    <t>kirin--</t>
  </si>
  <si>
    <t>chear--</t>
  </si>
  <si>
    <t>Nasional--</t>
  </si>
  <si>
    <t>KIRIN--</t>
  </si>
  <si>
    <t>Iki--</t>
  </si>
  <si>
    <t>Miyako--</t>
  </si>
  <si>
    <t>Favourite--</t>
  </si>
  <si>
    <t>Pujitek-FJ-807--</t>
  </si>
  <si>
    <t>Kirin--</t>
  </si>
  <si>
    <t>fujitek--</t>
  </si>
  <si>
    <t>aqualux--</t>
  </si>
  <si>
    <t>miyako--</t>
  </si>
  <si>
    <t>Sansui--</t>
  </si>
  <si>
    <t>Canon MP 287</t>
  </si>
  <si>
    <t>1.3.2.03.03.08.012</t>
  </si>
  <si>
    <t>1.3.2.03.03.10.015</t>
  </si>
  <si>
    <t>1.3.2.05.01.01.001</t>
  </si>
  <si>
    <t>1.3.2.05.01.01.002</t>
  </si>
  <si>
    <t>1.3.2.05.01.02.001</t>
  </si>
  <si>
    <t>1.3.2.05.01.03.001</t>
  </si>
  <si>
    <t>1.3.2.05.01.03.008</t>
  </si>
  <si>
    <t>1.3.2.05.01.03.017</t>
  </si>
  <si>
    <t>1.3.2.05.01.04.001</t>
  </si>
  <si>
    <t>1.3.2.05.01.04.003</t>
  </si>
  <si>
    <t>1.3.2.05.01.04.004</t>
  </si>
  <si>
    <t>1.3.2.05.01.04.007</t>
  </si>
  <si>
    <t>1.3.2.05.01.04.002</t>
  </si>
  <si>
    <t>1.3.2.05.01.05.003</t>
  </si>
  <si>
    <t>1.3.2.05.01.05.079</t>
  </si>
  <si>
    <t>1.3.2.05.01.05.011</t>
  </si>
  <si>
    <t>1.3.2.05.01.05.019</t>
  </si>
  <si>
    <t>1.3.2.05.02.01.002</t>
  </si>
  <si>
    <t>1.3.2.05.02.01.004</t>
  </si>
  <si>
    <t>1.3.2.05.02.01.005</t>
  </si>
  <si>
    <t>1.3.2.05.02.01.009</t>
  </si>
  <si>
    <t>1.3.2.05.02.01.017</t>
  </si>
  <si>
    <t>1.3.2.07.01.20.012</t>
  </si>
  <si>
    <t>1.3.2.08.01.08.043</t>
  </si>
  <si>
    <t>1.3.2.05.02.04.001</t>
  </si>
  <si>
    <t>1.3.2.05.02.05.002</t>
  </si>
  <si>
    <t>1.3.2.05.02.05.009</t>
  </si>
  <si>
    <t>1.3.2.05.02.05.013</t>
  </si>
  <si>
    <t>1.3.2.05.02.06.002</t>
  </si>
  <si>
    <t>1.3.2.05.02.06.038</t>
  </si>
  <si>
    <t>1.3.2.08.03.06.</t>
  </si>
  <si>
    <t>1.3.2.08.03.04.</t>
  </si>
  <si>
    <t>Ilmu Pengetahuan umum</t>
  </si>
  <si>
    <t>1.3.5.01.01.01.003</t>
  </si>
  <si>
    <t>R. 09</t>
  </si>
  <si>
    <t>R 10</t>
  </si>
  <si>
    <t>R 11</t>
  </si>
  <si>
    <t>R 12</t>
  </si>
  <si>
    <t>R 13</t>
  </si>
  <si>
    <t>R 15</t>
  </si>
  <si>
    <t>R 16</t>
  </si>
  <si>
    <t>R 17</t>
  </si>
  <si>
    <t>R 18</t>
  </si>
  <si>
    <t>R 19</t>
  </si>
  <si>
    <t>R 20</t>
  </si>
  <si>
    <t>R 21</t>
  </si>
  <si>
    <t>R 22</t>
  </si>
  <si>
    <t>R 23</t>
  </si>
  <si>
    <t>R. 27</t>
  </si>
  <si>
    <t>R. 07</t>
  </si>
  <si>
    <t>R. 08</t>
  </si>
  <si>
    <t>R 14</t>
  </si>
  <si>
    <t>R. 26</t>
  </si>
  <si>
    <t>R. 24 LT. 1</t>
  </si>
  <si>
    <t>R. 28</t>
  </si>
  <si>
    <t>R. 29</t>
  </si>
  <si>
    <t>R. 06</t>
  </si>
  <si>
    <t>R. 25 LT. 2</t>
  </si>
  <si>
    <t>R.39</t>
  </si>
  <si>
    <t>R.38</t>
  </si>
  <si>
    <t>R. 37</t>
  </si>
  <si>
    <t>R. 36</t>
  </si>
  <si>
    <t>R.35</t>
  </si>
  <si>
    <t>R. 32 LT.1</t>
  </si>
  <si>
    <t>R. 33 LT.1</t>
  </si>
  <si>
    <t>R. 48</t>
  </si>
  <si>
    <t>R.05</t>
  </si>
  <si>
    <t>u</t>
  </si>
  <si>
    <t>R. 41</t>
  </si>
  <si>
    <t>R. 49</t>
  </si>
  <si>
    <t>R 02</t>
  </si>
  <si>
    <t>R. 42</t>
  </si>
  <si>
    <t>R. 50</t>
  </si>
  <si>
    <t>R. 51</t>
  </si>
  <si>
    <t>R. 88</t>
  </si>
  <si>
    <t>R. 01</t>
  </si>
  <si>
    <t>R. 43</t>
  </si>
  <si>
    <t>R. 79 LT. 1</t>
  </si>
  <si>
    <t>R. 47</t>
  </si>
  <si>
    <t>R. 46</t>
  </si>
  <si>
    <t>R. 45</t>
  </si>
  <si>
    <t>R. 87</t>
  </si>
  <si>
    <t>R. 44</t>
  </si>
  <si>
    <t>R. 52</t>
  </si>
  <si>
    <t>R. 70</t>
  </si>
  <si>
    <t>R. 69</t>
  </si>
  <si>
    <t>MESJID</t>
  </si>
  <si>
    <t>R. 58</t>
  </si>
  <si>
    <t>R. 54</t>
  </si>
  <si>
    <t>R. 53</t>
  </si>
  <si>
    <t xml:space="preserve">A. </t>
  </si>
  <si>
    <t>Bangunan Gedung Blok A</t>
  </si>
  <si>
    <t>K.</t>
  </si>
  <si>
    <t xml:space="preserve">Bangunan Gedung Blok </t>
  </si>
  <si>
    <t>K</t>
  </si>
  <si>
    <t>=</t>
  </si>
  <si>
    <t>R. Kepala Sekolah</t>
  </si>
  <si>
    <t>WC Siswa Putra</t>
  </si>
  <si>
    <t xml:space="preserve">Wc Kepala </t>
  </si>
  <si>
    <t>L.</t>
  </si>
  <si>
    <t>Bangunan Gedung Blok L</t>
  </si>
  <si>
    <t>R. 67</t>
  </si>
  <si>
    <t>R. 59</t>
  </si>
  <si>
    <t>R. Tata Usaha</t>
  </si>
  <si>
    <t>R. Caraka / OB</t>
  </si>
  <si>
    <t>R. Keputerian</t>
  </si>
  <si>
    <t>R. Wakasek</t>
  </si>
  <si>
    <t>M.</t>
  </si>
  <si>
    <t>Bangunan Gedung Blok M</t>
  </si>
  <si>
    <t>WC Wakil Wakasek</t>
  </si>
  <si>
    <t>Kamar Mandi dan T. Wudhu</t>
  </si>
  <si>
    <t>Kepala SMA Negeri 12</t>
  </si>
  <si>
    <t>Mushola</t>
  </si>
  <si>
    <t>R. DKM</t>
  </si>
  <si>
    <t>R. Guru</t>
  </si>
  <si>
    <t>Mesjid</t>
  </si>
  <si>
    <t>R. Piket</t>
  </si>
  <si>
    <t>N.</t>
  </si>
  <si>
    <t>Bangunan Gedung Blok N</t>
  </si>
  <si>
    <t>R. 60</t>
  </si>
  <si>
    <t>B.</t>
  </si>
  <si>
    <t>Bangunan Gedung Blok B</t>
  </si>
  <si>
    <t>R. Kelas XII IPS 1</t>
  </si>
  <si>
    <t>R. Satpam</t>
  </si>
  <si>
    <t>R. Kelas XII IPS 2</t>
  </si>
  <si>
    <t>R. BP / BK</t>
  </si>
  <si>
    <t>R. Kelas XII IPS 3</t>
  </si>
  <si>
    <t>R. UKS</t>
  </si>
  <si>
    <t>O.</t>
  </si>
  <si>
    <t>Bangunan Gedung Blok O</t>
  </si>
  <si>
    <t>C.</t>
  </si>
  <si>
    <t>Bangunan Gedung Blok C</t>
  </si>
  <si>
    <t>R. Kelas XII MIPA 1 / LT. 1</t>
  </si>
  <si>
    <t>R. Kelas XII MIPA 2 / LT. 1</t>
  </si>
  <si>
    <t>R. Kelas XII MIPA 3 / LT. 2</t>
  </si>
  <si>
    <t>KM. Guru Putra</t>
  </si>
  <si>
    <t xml:space="preserve">R. Kelas XII MIPA 4 / LT. 2, </t>
  </si>
  <si>
    <t>KM. Guru Putri</t>
  </si>
  <si>
    <t>P.</t>
  </si>
  <si>
    <t>Bangunan Gedung Blok P</t>
  </si>
  <si>
    <t>R. 61</t>
  </si>
  <si>
    <t>KM. Siswa Putra</t>
  </si>
  <si>
    <t>R. Kelas XII MIPA 5</t>
  </si>
  <si>
    <t>KM. Siswa Putri</t>
  </si>
  <si>
    <t>R. Kelas XII MIPA 6</t>
  </si>
  <si>
    <t>D.</t>
  </si>
  <si>
    <t>Bangunan Gedung Blok D</t>
  </si>
  <si>
    <t>R. Kelas XII MIPA 7</t>
  </si>
  <si>
    <t>R. Gudang Olah Raga / LT. 1</t>
  </si>
  <si>
    <t>Q.</t>
  </si>
  <si>
    <t>Bangunan Gedung Blok Q</t>
  </si>
  <si>
    <t>R. Poster / LT. 1</t>
  </si>
  <si>
    <t>R. WC Siswa Putra</t>
  </si>
  <si>
    <t>R. Ekskul IT / LT. 1</t>
  </si>
  <si>
    <t>R. WC Siswa Putri</t>
  </si>
  <si>
    <t>R. Kesenian / LT. 2</t>
  </si>
  <si>
    <t>R.</t>
  </si>
  <si>
    <t>Bangunan Gedung Blok R</t>
  </si>
  <si>
    <t>E.</t>
  </si>
  <si>
    <t>Bangunan Gedung Blok E</t>
  </si>
  <si>
    <t>R. Bendahara</t>
  </si>
  <si>
    <t>R. OSIS</t>
  </si>
  <si>
    <t>R. ATK Koperasi</t>
  </si>
  <si>
    <t>R. 63 LT. 1</t>
  </si>
  <si>
    <t>R. Pramuka</t>
  </si>
  <si>
    <t>R. Data dan Server</t>
  </si>
  <si>
    <t>R. Paskibra</t>
  </si>
  <si>
    <t>R. Risograph / Penggandaan</t>
  </si>
  <si>
    <t>R. 65 LT. 2</t>
  </si>
  <si>
    <t>R. PMR</t>
  </si>
  <si>
    <t>Gudang ATK</t>
  </si>
  <si>
    <t>R. Mading</t>
  </si>
  <si>
    <t>F.</t>
  </si>
  <si>
    <t>Bangunan Gedung Blok F</t>
  </si>
  <si>
    <t>R. Multimedia</t>
  </si>
  <si>
    <t>R. Perpustakaan / LT. 1</t>
  </si>
  <si>
    <t>S.</t>
  </si>
  <si>
    <t>Bangunan Gedung Blok S</t>
  </si>
  <si>
    <t>R. Lab. Fisika / LT. 1</t>
  </si>
  <si>
    <t>R. Bank Sampah</t>
  </si>
  <si>
    <t>R. Lab. Kimia / LT. 1</t>
  </si>
  <si>
    <t>G.</t>
  </si>
  <si>
    <t>Bangunan Gedung Blok G</t>
  </si>
  <si>
    <t>Gudang Lab. Fisika / LT. 1</t>
  </si>
  <si>
    <t>R. Gudang Alat Kebersihan</t>
  </si>
  <si>
    <t>Gudang Lab. Kimia / LT. 1</t>
  </si>
  <si>
    <t>R. Alat Dapur</t>
  </si>
  <si>
    <t xml:space="preserve">R. Lab. Komputer 1 / LT. 2 </t>
  </si>
  <si>
    <t>R. Lab. Komputer 2 / LT. 2</t>
  </si>
  <si>
    <t>H.</t>
  </si>
  <si>
    <t>Bangunan Gedung Blok H</t>
  </si>
  <si>
    <t>R. Koperasi</t>
  </si>
  <si>
    <t>Kantin</t>
  </si>
  <si>
    <t>Kantin LT. 1 dan LT. 2</t>
  </si>
  <si>
    <t>T.</t>
  </si>
  <si>
    <t>Bangunan Gedung Blok T</t>
  </si>
  <si>
    <t>U.</t>
  </si>
  <si>
    <t>Bangunan Gedung Blok U</t>
  </si>
  <si>
    <t>WC Siswa</t>
  </si>
  <si>
    <t>Garasi Motor Sampah</t>
  </si>
  <si>
    <t>Bangunan Gedung Blok I</t>
  </si>
  <si>
    <t>R. Kelas XI MIPA 6</t>
  </si>
  <si>
    <t>R. Kelas XI IPS 1</t>
  </si>
  <si>
    <t>R. Kelas XI IPS 2</t>
  </si>
  <si>
    <t>R. Kelas XI IPS 3</t>
  </si>
  <si>
    <t>R. Kelas XI MIPA 1</t>
  </si>
  <si>
    <t>R. Kelas XI MIPA 2</t>
  </si>
  <si>
    <t>R. Kelas XI MIPA 3</t>
  </si>
  <si>
    <t xml:space="preserve">R. Kelas XI MIPA 4, </t>
  </si>
  <si>
    <t>J.</t>
  </si>
  <si>
    <t>Bangunan Gedung Blok J</t>
  </si>
  <si>
    <t>Gudang Soundsystem</t>
  </si>
  <si>
    <t>Gudang Perkakas</t>
  </si>
  <si>
    <t>Gudang Meubeulair</t>
  </si>
  <si>
    <t>Gudang Kesenian</t>
  </si>
  <si>
    <t>: 7,976</t>
  </si>
  <si>
    <t>: 1828,89</t>
  </si>
  <si>
    <t xml:space="preserve">Bangunan Gedung Tempat Pendidikan </t>
  </si>
  <si>
    <t>Jl. Sekejati No.36 Kel. Sukapura           Kec. Kiaracondong</t>
  </si>
  <si>
    <t>Gedung A</t>
  </si>
  <si>
    <t xml:space="preserve"> R. Kepala Sekolah</t>
  </si>
  <si>
    <t>April</t>
  </si>
  <si>
    <t>Komite</t>
  </si>
  <si>
    <t>WC Kepala</t>
  </si>
  <si>
    <t xml:space="preserve"> R. Tata Usaha</t>
  </si>
  <si>
    <t xml:space="preserve">Pemerintah </t>
  </si>
  <si>
    <t>WC Tata Usaha</t>
  </si>
  <si>
    <t xml:space="preserve"> R. Wakasek</t>
  </si>
  <si>
    <t>WC Guru didalam</t>
  </si>
  <si>
    <t>Mushola Guru Didalam</t>
  </si>
  <si>
    <t>Gedung B</t>
  </si>
  <si>
    <t xml:space="preserve"> R. Piket</t>
  </si>
  <si>
    <t>Gedung C</t>
  </si>
  <si>
    <t xml:space="preserve"> R. BP/BK</t>
  </si>
  <si>
    <t xml:space="preserve"> R. UKS</t>
  </si>
  <si>
    <t>Gedung D</t>
  </si>
  <si>
    <t>R. Wc Guru Putra</t>
  </si>
  <si>
    <t>R. Wc Guru Putri</t>
  </si>
  <si>
    <t>Wc Siswa Putra</t>
  </si>
  <si>
    <t xml:space="preserve"> Wc Siswa Putri</t>
  </si>
  <si>
    <t>Gedung E</t>
  </si>
  <si>
    <t xml:space="preserve"> R. Gudang Olahraga/ LT 1</t>
  </si>
  <si>
    <t xml:space="preserve"> R. Poster / LT 1</t>
  </si>
  <si>
    <t>R. Robotik / LT 1</t>
  </si>
  <si>
    <t xml:space="preserve"> R. Kesenian / LT 2</t>
  </si>
  <si>
    <t>Gedung F</t>
  </si>
  <si>
    <t>Gedung G</t>
  </si>
  <si>
    <t xml:space="preserve">R. Perpustakaan </t>
  </si>
  <si>
    <t>R. Lab Biologi / LT 2</t>
  </si>
  <si>
    <t>R.Gd Alat Kebersihan</t>
  </si>
  <si>
    <t>R.Gd Alat Dapur</t>
  </si>
  <si>
    <t>Gedung H</t>
  </si>
  <si>
    <t>X MIPA 6</t>
  </si>
  <si>
    <t>Gedung I</t>
  </si>
  <si>
    <t>Pemerintah</t>
  </si>
  <si>
    <t>X MIPA 2</t>
  </si>
  <si>
    <t>X MIPA 3</t>
  </si>
  <si>
    <t>X MIPA 4</t>
  </si>
  <si>
    <t>X MIPA 5</t>
  </si>
  <si>
    <t>X IPS 1</t>
  </si>
  <si>
    <t>Desember</t>
  </si>
  <si>
    <t>DAK</t>
  </si>
  <si>
    <t>X IPS 2</t>
  </si>
  <si>
    <t>X IPS 3</t>
  </si>
  <si>
    <t>X IPS 4</t>
  </si>
  <si>
    <t>Gedung J</t>
  </si>
  <si>
    <t>XI MIPA 6</t>
  </si>
  <si>
    <t>Januari</t>
  </si>
  <si>
    <t>XI IPS 2</t>
  </si>
  <si>
    <t>XI IPS 3</t>
  </si>
  <si>
    <t>XI MIPA 1</t>
  </si>
  <si>
    <t>Gedung K</t>
  </si>
  <si>
    <t>Gudang Sound sistem</t>
  </si>
  <si>
    <t>Gudang perkakas</t>
  </si>
  <si>
    <t>Gudang Meubelair</t>
  </si>
  <si>
    <t>Gudang kesenian</t>
  </si>
  <si>
    <t>Gedung L</t>
  </si>
  <si>
    <t>WC siswa Putra</t>
  </si>
  <si>
    <t>Gedung M</t>
  </si>
  <si>
    <t>R.Keputrian</t>
  </si>
  <si>
    <t>R.Caraka OB</t>
  </si>
  <si>
    <t>Gedung N</t>
  </si>
  <si>
    <t>Tempat Wudu dan KM</t>
  </si>
  <si>
    <t>Gedung O</t>
  </si>
  <si>
    <t>XI MIPA 2</t>
  </si>
  <si>
    <t>XI MIPA 3</t>
  </si>
  <si>
    <t>XI MIPA 4</t>
  </si>
  <si>
    <t>Gedung P</t>
  </si>
  <si>
    <t>XII IPS 1</t>
  </si>
  <si>
    <t>XII IPS 2</t>
  </si>
  <si>
    <t>XII IPS 3</t>
  </si>
  <si>
    <t>Gedung Q</t>
  </si>
  <si>
    <t>XII MIPA 1</t>
  </si>
  <si>
    <t>XII MIPA 2</t>
  </si>
  <si>
    <t>XII MIPA 3</t>
  </si>
  <si>
    <t>XII MIPA 4</t>
  </si>
  <si>
    <t>Gedung R</t>
  </si>
  <si>
    <t>XII MIPA 5</t>
  </si>
  <si>
    <t>XII MIPA 6</t>
  </si>
  <si>
    <t>XII MIPA 7</t>
  </si>
  <si>
    <t>Gedung S</t>
  </si>
  <si>
    <t>WC siswa Putri</t>
  </si>
  <si>
    <t>Gedung T</t>
  </si>
  <si>
    <t>R.Koperasi</t>
  </si>
  <si>
    <t>R.Server</t>
  </si>
  <si>
    <t>R.Risograph</t>
  </si>
  <si>
    <t>Gedung U</t>
  </si>
  <si>
    <t>Lab.Fisika</t>
  </si>
  <si>
    <t>Lab.Kimia</t>
  </si>
  <si>
    <t>Gdg. Lab Fisika</t>
  </si>
  <si>
    <t>Gdg. Lab Kimia</t>
  </si>
  <si>
    <t>Lab. Komputer 1</t>
  </si>
  <si>
    <t>Lab. Komputer 2</t>
  </si>
  <si>
    <t>Kantin Lt 1/Lt.2</t>
  </si>
  <si>
    <t>Mesjid depan</t>
  </si>
  <si>
    <t>Agustus</t>
  </si>
  <si>
    <t>Garasi motor sampah</t>
  </si>
  <si>
    <t xml:space="preserve">April </t>
  </si>
  <si>
    <t>Peralatan dan Mesin</t>
  </si>
  <si>
    <t>Lemari Piala</t>
  </si>
  <si>
    <t>Hak Milik</t>
  </si>
  <si>
    <t>Laptop Asus Intel Core 13, Non VGA 2 GB ITB</t>
  </si>
  <si>
    <t>Laptop HP 14-AC, AMD A.G. 6400 K, MB Sigate, Memory 4 Gb, Case Power Logic, HDD 320 Gb</t>
  </si>
  <si>
    <t>06/02/2017</t>
  </si>
  <si>
    <t>1.3.2.05.01.04.027</t>
  </si>
  <si>
    <t>Gudang</t>
  </si>
  <si>
    <t>Kelas X IPS-1</t>
  </si>
  <si>
    <t>Kelas X IPS-2</t>
  </si>
  <si>
    <t>Kelas X IPS-3</t>
  </si>
  <si>
    <t>Kelas X IPS-4</t>
  </si>
  <si>
    <t>R.Tata Usaha</t>
  </si>
  <si>
    <t>Lab Kom.</t>
  </si>
  <si>
    <t>R Osis</t>
  </si>
  <si>
    <t xml:space="preserve">R.Wakasek </t>
  </si>
  <si>
    <t>R.Multi media</t>
  </si>
  <si>
    <t>R.Multi Media</t>
  </si>
  <si>
    <t>Gawang Futsal 4 mm</t>
  </si>
  <si>
    <t>Net Volly Mikasa</t>
  </si>
  <si>
    <t>Mikasa</t>
  </si>
  <si>
    <t>Ring Basket Per doble</t>
  </si>
  <si>
    <t>Rambang Basket Nylon</t>
  </si>
  <si>
    <t>Rambang isi 10</t>
  </si>
  <si>
    <t>Bola Pingpong</t>
  </si>
  <si>
    <t>Bet Pingpong</t>
  </si>
  <si>
    <t>Dunlop</t>
  </si>
  <si>
    <t>R.Kelas XI IPS-1</t>
  </si>
  <si>
    <t>R.Kelas XI MIPA-4</t>
  </si>
  <si>
    <t>R.Kelas X MIPA-4</t>
  </si>
  <si>
    <t>Bola Basket</t>
  </si>
  <si>
    <t>Molten</t>
  </si>
  <si>
    <t>Gudang OR.</t>
  </si>
  <si>
    <t>1.1.7.01.03.11.004</t>
  </si>
  <si>
    <t>1.1.7.01.03.11.006</t>
  </si>
  <si>
    <t>R Wakasek</t>
  </si>
  <si>
    <t>R.Perpustakaan</t>
  </si>
  <si>
    <t>R.Bendahara</t>
  </si>
  <si>
    <t>R. Server</t>
  </si>
  <si>
    <t>R.Kelas</t>
  </si>
  <si>
    <t>R.Guru</t>
  </si>
  <si>
    <t>R.BK</t>
  </si>
  <si>
    <t>R.Tamu</t>
  </si>
  <si>
    <t>R.UKS</t>
  </si>
  <si>
    <t>R.PMR</t>
  </si>
  <si>
    <t>Lab IPA</t>
  </si>
  <si>
    <t>R.Satpam</t>
  </si>
  <si>
    <t>Siswa</t>
  </si>
  <si>
    <t>R.Wakasek</t>
  </si>
  <si>
    <t>Lab Kom</t>
  </si>
  <si>
    <t xml:space="preserve">Bangunan Gedung Tempat Pendidikan Permanen       </t>
  </si>
  <si>
    <t xml:space="preserve"> Rehabilitasi RKS SMAN 12  APBD 2009</t>
  </si>
  <si>
    <t>APBD 2015_17.01 - Rehab SMAN 12 TA 2014 ( R. Kelas X MIPA-1 S.D XMIPA-5 )   360,617,000</t>
  </si>
  <si>
    <t>R.ROBOTIK, R.KESENIAN 76,820,000</t>
  </si>
  <si>
    <t>R Server</t>
  </si>
  <si>
    <t>XI MIPA 5 (REHAB)</t>
  </si>
  <si>
    <t>R.Multimedia (REHAB)</t>
  </si>
  <si>
    <t>&lt; …………………………..……&gt;</t>
  </si>
  <si>
    <r>
      <t xml:space="preserve">: </t>
    </r>
    <r>
      <rPr>
        <i/>
        <sz val="11"/>
        <rFont val="Arial"/>
        <family val="2"/>
      </rPr>
      <t>Komite</t>
    </r>
  </si>
  <si>
    <r>
      <t xml:space="preserve">CATATAN PENTING LAINNYA </t>
    </r>
    <r>
      <rPr>
        <sz val="11"/>
        <rFont val="Arial"/>
        <family val="2"/>
      </rPr>
      <t>(dalam sengketa, surat kepemilikan hilang, dll)</t>
    </r>
  </si>
  <si>
    <t xml:space="preserve">Pengetahuan Bahasa Inggris Wajib Kls XI K13 </t>
  </si>
  <si>
    <t xml:space="preserve">Pengetahuan Bahasa Inggris Wajib Kls XII K13 </t>
  </si>
  <si>
    <t>Mediatama</t>
  </si>
  <si>
    <t>Matematika Peminatan Kelas X</t>
  </si>
  <si>
    <t>Modulku Matematika Peminatan Kelas X A</t>
  </si>
  <si>
    <t>Modulku Matematika Peminatan Kelas X B</t>
  </si>
  <si>
    <t>Matematika Peminatan Kelas XI</t>
  </si>
  <si>
    <t>Modulku Matematika Peminatan Kelas XI A</t>
  </si>
  <si>
    <t>Modulku Matematika Peminatan Kelas XI B</t>
  </si>
  <si>
    <t>Matematika Peminatan Kelas XII</t>
  </si>
  <si>
    <t>Modulku Matematika Peminatan Kelas XII A</t>
  </si>
  <si>
    <t>Modulku Matematika Peminatan Kelas XII B</t>
  </si>
  <si>
    <t>Fisika Peminatan  Kurikulum 2013 Kelas X</t>
  </si>
  <si>
    <t>Modulku Peminatan Fisika Kelas X A</t>
  </si>
  <si>
    <t>Modulku Peminatan Fisika Kelas X B</t>
  </si>
  <si>
    <t>Fisika Peminatan  Kurikulum 2013 Kelas XI</t>
  </si>
  <si>
    <t>Modulku Peminatan Fisika Kelas XI A</t>
  </si>
  <si>
    <t>Modulku Peminatan Fisika Kelas XI B</t>
  </si>
  <si>
    <t>Fisika Peminatan  Kurikulum 2013 Kelas XII</t>
  </si>
  <si>
    <t>Modulku Peminatan Fisika Kelas XII A</t>
  </si>
  <si>
    <t>Modulku Peminatan Fisika Kelas XII B</t>
  </si>
  <si>
    <t>Kimia Peminatan Kurikulum 2013 Kelas X</t>
  </si>
  <si>
    <t>Modulku Kimia Peminatan Kelas X A</t>
  </si>
  <si>
    <t>Modulku Kimia Peminatan Kelas X B</t>
  </si>
  <si>
    <t>Kimia Peminatan Kurikulum 2013 Kelas XI</t>
  </si>
  <si>
    <t>Modulku Kimia Peminatan Kelas XI A</t>
  </si>
  <si>
    <t>Modulku Kimia Peminatan Kelas XI B</t>
  </si>
  <si>
    <t>Kimia Peminatan Kurikulum 2013 Kelas XII</t>
  </si>
  <si>
    <t>Modulku Kimia Peminatan Kelas XII A</t>
  </si>
  <si>
    <t>Modulku Kimia Peminatan Kelas XII B</t>
  </si>
  <si>
    <t>Biologi Peminatan Kurikulum 2013  Kelas X</t>
  </si>
  <si>
    <t>Modulku Peminatan Biologi  Kelas X A</t>
  </si>
  <si>
    <t>Modulku Peminatan Biologi  Kelas X B</t>
  </si>
  <si>
    <t>Biologi Peminatan Kurikulum 2013  Kelas XI</t>
  </si>
  <si>
    <t>Modulku Peminatan Biologi  Kelas XI A</t>
  </si>
  <si>
    <t>Modulku Peminatan Biologi  Kelas XI B</t>
  </si>
  <si>
    <t>Biologi Peminatan Kurikulum 2013  Kelas XII</t>
  </si>
  <si>
    <t>Ekonomi Peminatan Kelas X</t>
  </si>
  <si>
    <t>Modulku Ekonomi Peminatan Kelas X A</t>
  </si>
  <si>
    <t>Modulku Ekonomi Peminatan Kelas X B</t>
  </si>
  <si>
    <t>Ekonomi Peminatan Kelas XI</t>
  </si>
  <si>
    <t>Modulku Ekonomi Peminatan Kelas XI A</t>
  </si>
  <si>
    <t>Modulku Ekonomi Peminatan Kelas XI B</t>
  </si>
  <si>
    <t>Ekonomi Peminatan Kelas XII</t>
  </si>
  <si>
    <t>Modulku Ekonomi Peminatan Kelas XII A</t>
  </si>
  <si>
    <t>Modulku Ekonomi Peminatan Kelas XII B</t>
  </si>
  <si>
    <t>Sejarah Peminatan Kelas X</t>
  </si>
  <si>
    <t>Modulku Peminatan Sejarah Kelas X A</t>
  </si>
  <si>
    <t>Modulku Peminatan Sejarah Kelas X B</t>
  </si>
  <si>
    <t>Sejarah Peminatan Kelas XI</t>
  </si>
  <si>
    <t>Modulku Peminatan Sejarah Kelas XI A</t>
  </si>
  <si>
    <t>Modulku Peminatan Sejarah Kelas XI B</t>
  </si>
  <si>
    <t>Sejarah Peminatan Kelas XII</t>
  </si>
  <si>
    <t>Modulku Peminatan Sejarah Kelas XII A</t>
  </si>
  <si>
    <t>Modulku Peminatan Sejarah Kelas XII B</t>
  </si>
  <si>
    <t>Sosiologi Peminatan kelas X</t>
  </si>
  <si>
    <t>Modulku Sosioloigi Peminatan Kelas X A</t>
  </si>
  <si>
    <t>Modulku Sosioloigi Peminatan Kelas X B</t>
  </si>
  <si>
    <t>Sosiologi Peminatan kelas XI</t>
  </si>
  <si>
    <t>Modulku Sosioloigi Peminatan Kelas XI A</t>
  </si>
  <si>
    <t>Modulku Sosioloigi Peminatan Kelas XI B</t>
  </si>
  <si>
    <t>Sosiologi Peminatan kelas XII</t>
  </si>
  <si>
    <t>Modulku Sosioloigi Peminatan Kelas XII A</t>
  </si>
  <si>
    <t>Modulku Sosioloigi Peminatan Kelas XII B</t>
  </si>
  <si>
    <t>Sejarah Indonesia SMS 1 Kelas X</t>
  </si>
  <si>
    <t>Buku Guru PPKN Kelas X</t>
  </si>
  <si>
    <t>Buku Guru Bahasa Inggris Klas XI</t>
  </si>
  <si>
    <t>Buku Guru Bahasa Inggris Klas XII</t>
  </si>
  <si>
    <t>Geografi Peminatan Kurikulum 2013 Kelas X</t>
  </si>
  <si>
    <t>Moduilku Peminatan Geografi Kelas X A</t>
  </si>
  <si>
    <t>Moduilku Peminatan Geografi Kelas X B</t>
  </si>
  <si>
    <t>Geografi Peminatan Kurikulum 2013 Kelas XI</t>
  </si>
  <si>
    <t>Moduilku Peminatan Geografi Kelas XI A</t>
  </si>
  <si>
    <t>Moduilku Peminatan Geografi Kelas XI B</t>
  </si>
  <si>
    <t>Geografi Peminatan Kurikulum 2013 Kelas XII</t>
  </si>
  <si>
    <t>Moduilku Peminatan Geografi Kelas XII A</t>
  </si>
  <si>
    <t>Moduilku Peminatan Geografi Kelas XII B</t>
  </si>
  <si>
    <t>Bahasa Dan Sastra Inggris Peminatan Kelas X</t>
  </si>
  <si>
    <t>Modulku Peminatan Bahasa dan Sastra Inggris Kelas X A</t>
  </si>
  <si>
    <t>Modulku Peminatan Bahasa dan Sastra Inggris Kelas X B</t>
  </si>
  <si>
    <t>Bahasa Dan Sastra Inggris Peminatan Kelas XI</t>
  </si>
  <si>
    <t>Modulku Peminatan Bahasa dan Sastra Inggris Kelas XI A</t>
  </si>
  <si>
    <t>Modulku Peminatan Bahasa dan Sastra Inggris Kelas XI B</t>
  </si>
  <si>
    <t>Bahasa Dan Sastra Inggris Peminatan Kelas XII</t>
  </si>
  <si>
    <t>Modulku Peminatan Bahasa dan Sastra Inggris Kelas XII A</t>
  </si>
  <si>
    <t>Modulku Peminatan Bahasa dan Sastra Inggris Kelas XII  B</t>
  </si>
  <si>
    <t xml:space="preserve">Pendidikan Pancasila dan Kewarganegaraan Kelas X Kurikulum 2013 </t>
  </si>
  <si>
    <t>Logitech</t>
  </si>
  <si>
    <t>Kabel Power CPU</t>
  </si>
  <si>
    <t>Votre KM 309</t>
  </si>
  <si>
    <t>Flatbed Canon imagr Formula DR-F 120 dr-F120 ukuranlegal F4 ADF</t>
  </si>
  <si>
    <t>1.3.5.01.01.09.002</t>
  </si>
  <si>
    <t>1.3.2.01.02.01.013</t>
  </si>
  <si>
    <t>1.3.2.10.02.04</t>
  </si>
  <si>
    <t>1.1.7.01.03.06.010</t>
  </si>
  <si>
    <t>1.3.2.10.02.02.009</t>
  </si>
  <si>
    <t>Rak Besi Ukuran L 40 cm x P 100 cm x T 2 m (5 susun)</t>
  </si>
  <si>
    <t>Web Cam 1080 P</t>
  </si>
  <si>
    <t>Web Cam Logitech 930 e</t>
  </si>
  <si>
    <t>Conveter Audio USB</t>
  </si>
  <si>
    <t>Condensor Microphone clip ZM 361-AS</t>
  </si>
  <si>
    <t>Tripod</t>
  </si>
  <si>
    <t>Microphone ZM 380 S</t>
  </si>
  <si>
    <t>Kabel USB Extension Active</t>
  </si>
  <si>
    <t>Jack Audio</t>
  </si>
  <si>
    <t>Lemari Topas Arsip Kaca Sliding 18 HC-GS-015</t>
  </si>
  <si>
    <t>lemari File Besi Topas 18HC-GS-005 swing Door File Cabinet</t>
  </si>
  <si>
    <t>Meja Laboratorium P 120 x L 56 x T 75 cm Holo 4 x 4 12 mm, multi 15 mm meranti poll HPL Cat Duco</t>
  </si>
  <si>
    <t>Kursi laboratotium Pipia 1.5 inc uril besi mur ring ukuran 1 inc mur 40 bah ring alas kaki 20/40, alas busa 3 cm kain oscar</t>
  </si>
  <si>
    <t>Bola langit transparan</t>
  </si>
  <si>
    <t>Globe fisika stainles</t>
  </si>
  <si>
    <t>Carta candi bercorat hindu-Budha</t>
  </si>
  <si>
    <t>Carta kegiatan ekonomi</t>
  </si>
  <si>
    <t>Carta pahlawan nasional</t>
  </si>
  <si>
    <r>
      <t xml:space="preserve">Carta peristiwa pemilu </t>
    </r>
    <r>
      <rPr>
        <sz val="11"/>
        <rFont val="Calibri"/>
        <family val="2"/>
      </rPr>
      <t>±</t>
    </r>
    <r>
      <rPr>
        <sz val="9.25"/>
        <rFont val="Calibri"/>
        <family val="2"/>
      </rPr>
      <t xml:space="preserve"> thn 55</t>
    </r>
  </si>
  <si>
    <t xml:space="preserve">Carta Proklamasi kemerdekaan </t>
  </si>
  <si>
    <t>Peta industri</t>
  </si>
  <si>
    <t>Peta perhubungan laut /udara</t>
  </si>
  <si>
    <t>Peta kepadatan penduduk</t>
  </si>
  <si>
    <t>Peta Pariwisata</t>
  </si>
  <si>
    <t>Peta pembangkit tenaga listrik</t>
  </si>
  <si>
    <t>Peta penyebaran agama Hindu/Budha</t>
  </si>
  <si>
    <t>Peta pertanian</t>
  </si>
  <si>
    <t>Peta sebaran gunung merapi</t>
  </si>
  <si>
    <t>Peta perlawanan rakyat-Belanda</t>
  </si>
  <si>
    <t>Peta situs peninggalan pra aksara</t>
  </si>
  <si>
    <t>Peta wilayah kerajaan Sriwijaya</t>
  </si>
  <si>
    <t>Peta wilayah kerajaan Majapahit</t>
  </si>
  <si>
    <t>Peta penyebaran islam di Ri</t>
  </si>
  <si>
    <t>Peta perang dunia II Asia/Fasisik</t>
  </si>
  <si>
    <t>Peta sebaran jenis tanah</t>
  </si>
  <si>
    <t>Peta Asean 125 cm</t>
  </si>
  <si>
    <t>Benua Asia</t>
  </si>
  <si>
    <t>Benua Eropa</t>
  </si>
  <si>
    <t>Peta Dunia 2 m</t>
  </si>
  <si>
    <t>Peta Flora/Fauna Indonesia</t>
  </si>
  <si>
    <t>Peta angin musim/curah hujan</t>
  </si>
  <si>
    <t>Peta geologi regional Indonesia</t>
  </si>
  <si>
    <t>Peta Indonesia</t>
  </si>
  <si>
    <t>Peta dunia 125 x 180 cm</t>
  </si>
  <si>
    <t>Peta nenek moyang peninggalan</t>
  </si>
  <si>
    <t>Peta sebaran SDM minyak/gas</t>
  </si>
  <si>
    <t>Peta iklim dunia</t>
  </si>
  <si>
    <t>Sistem tata surya</t>
  </si>
  <si>
    <t>Spesimen jenis batuan</t>
  </si>
  <si>
    <t>Batang pengaduk kaca</t>
  </si>
  <si>
    <t xml:space="preserve">Batang pengaduk stainles </t>
  </si>
  <si>
    <t>Corong kaca 5 cm pyrex</t>
  </si>
  <si>
    <t>Gelas ukur 25 mm pyrex</t>
  </si>
  <si>
    <t>Beaker glass 100 ml pyrex</t>
  </si>
  <si>
    <t>Beaker glass 250 ml pyrex</t>
  </si>
  <si>
    <t>Hand microtome</t>
  </si>
  <si>
    <t>Hygrometer digital dry and wet</t>
  </si>
  <si>
    <t>Object glass isi 50</t>
  </si>
  <si>
    <t>Object glass isi 75</t>
  </si>
  <si>
    <t>Cover glass 22 x 22 isi 100 pc</t>
  </si>
  <si>
    <t>Kaca pembesar DIA 10 cm</t>
  </si>
  <si>
    <t>Timbangan meja 100 gr</t>
  </si>
  <si>
    <t>Lenovo Intel Core i7 Idea C340-141ML</t>
  </si>
  <si>
    <t>Ampliafier</t>
  </si>
  <si>
    <t>Box potensio</t>
  </si>
  <si>
    <t>Box Speaker Ceiling Toa</t>
  </si>
  <si>
    <t>Ceiling Toa</t>
  </si>
  <si>
    <t>Ceiling Speaker</t>
  </si>
  <si>
    <t>Input Jack RCA</t>
  </si>
  <si>
    <t>Jack Mic Neutrik</t>
  </si>
  <si>
    <t>Jack RCA to Laptop</t>
  </si>
  <si>
    <t>BOP</t>
  </si>
  <si>
    <t>1.3.2.06.01.01.007</t>
  </si>
  <si>
    <t>1.3.2.05.02.01.025</t>
  </si>
  <si>
    <t>1.3.2.05.02.01.032</t>
  </si>
  <si>
    <t>1.3.2.08.03.07.001</t>
  </si>
  <si>
    <t>1.3.2.08.01.11</t>
  </si>
  <si>
    <t>1.3.2.10.01.02.003</t>
  </si>
  <si>
    <t>1.3.2.06.01</t>
  </si>
  <si>
    <t>gudang atk dan gdg kebersihan</t>
  </si>
  <si>
    <t>Perpustakaan</t>
  </si>
  <si>
    <t>Lab Biologi</t>
  </si>
  <si>
    <t>Labkom</t>
  </si>
  <si>
    <t>Acer Swift 3 Intel Core i7-8565U 14" HD RAM 8GB HDD 1TB</t>
  </si>
  <si>
    <t xml:space="preserve">Laptop </t>
  </si>
  <si>
    <t xml:space="preserve">Flasdisk </t>
  </si>
  <si>
    <t xml:space="preserve">Kabel </t>
  </si>
  <si>
    <t>Konektor RJ 45 AMP</t>
  </si>
  <si>
    <t>Keyboard</t>
  </si>
  <si>
    <t>Mouse</t>
  </si>
  <si>
    <t xml:space="preserve">PC All In One </t>
  </si>
  <si>
    <t xml:space="preserve">White Board </t>
  </si>
  <si>
    <t>Tang Crimping RJ 45</t>
  </si>
  <si>
    <t xml:space="preserve"> Lan Tester</t>
  </si>
  <si>
    <t>1.1.7.01.03.06.006</t>
  </si>
  <si>
    <t>1.3.1.10.01.01.001</t>
  </si>
  <si>
    <t>1.3.2.10.02.03.003</t>
  </si>
  <si>
    <t xml:space="preserve">EPSON EB-S400 </t>
  </si>
  <si>
    <t>Thoshiba 8 GB</t>
  </si>
  <si>
    <t>D-Link Cat 6 belden</t>
  </si>
  <si>
    <t>Asus  All In One  V222UAKBA3411T/WA3411T</t>
  </si>
  <si>
    <t>Epson L3150 All in One Wifi Direct</t>
  </si>
  <si>
    <t>White Board 120x240</t>
  </si>
  <si>
    <t>Kabel VGA 20 mtr</t>
  </si>
  <si>
    <t>Genius Wifi NX 7000</t>
  </si>
  <si>
    <t>Lan Tester</t>
  </si>
  <si>
    <t>Kelas</t>
  </si>
  <si>
    <t>Scanner</t>
  </si>
  <si>
    <t>Buku Ilmu Bahasa</t>
  </si>
  <si>
    <t>Matematika dan Pengetahuan Alam</t>
  </si>
  <si>
    <t>Ilmu Sosial</t>
  </si>
  <si>
    <t>BUKU GEOGRAFI, BIOGRAFI, SEJARAH</t>
  </si>
  <si>
    <t>Ilmu Pengetahuan Umum</t>
  </si>
  <si>
    <t>Rak Besi</t>
  </si>
  <si>
    <t>Lemari Kaca</t>
  </si>
  <si>
    <t>Meja Laboratorium</t>
  </si>
  <si>
    <t>Kursi Laboratorium</t>
  </si>
  <si>
    <t>Peta penyebaran islam di Indonesia</t>
  </si>
  <si>
    <t>Note Book</t>
  </si>
  <si>
    <t>Pengadaan Alat Audio</t>
  </si>
  <si>
    <t>BOPD</t>
  </si>
  <si>
    <t>Speker Aktif  Simbada CST 2000N+</t>
  </si>
  <si>
    <t>Simbada CST 2000N+</t>
  </si>
  <si>
    <t>Kabel HDMI 3 M</t>
  </si>
  <si>
    <t>Micropone Clip Universal Werles</t>
  </si>
  <si>
    <t>Sony Handicam  HDR CX 405</t>
  </si>
  <si>
    <t>Tripod  Takara 233A</t>
  </si>
  <si>
    <t>Kamera Nikon  D 3500  KIT 18- 55MM</t>
  </si>
  <si>
    <t>Lensa Tamaron  AF70-300</t>
  </si>
  <si>
    <t>Charge Nikon MH 24</t>
  </si>
  <si>
    <t>Batre Nikon EN/EL 14A</t>
  </si>
  <si>
    <t xml:space="preserve">Memory Camera  Micro SD 64 GB </t>
  </si>
  <si>
    <t>Memory Handycam 128 GB</t>
  </si>
  <si>
    <t>1.3.2.06.01.02</t>
  </si>
  <si>
    <t>HDR CX 405</t>
  </si>
  <si>
    <t>Takara 233A</t>
  </si>
  <si>
    <t>Nikon  D 3500  KIT 18- 55MM</t>
  </si>
  <si>
    <t>Tamaron  AF70-300</t>
  </si>
  <si>
    <t>Nikon MH 24</t>
  </si>
  <si>
    <t>Nikon EN/EL 14A</t>
  </si>
  <si>
    <t xml:space="preserve">Micro SD 64 GB </t>
  </si>
  <si>
    <t>Belanja konverter</t>
  </si>
  <si>
    <t xml:space="preserve">Kabel USB Extension </t>
  </si>
  <si>
    <t>Headset Microphone ZM 370HS</t>
  </si>
  <si>
    <t>Pengadaan Web Cam  1080P</t>
  </si>
  <si>
    <t>Pengadaan Web Cam  Logitech 930 e</t>
  </si>
  <si>
    <t>Tripod somita</t>
  </si>
  <si>
    <t>Belanja WD SSD</t>
  </si>
  <si>
    <t xml:space="preserve">Power suplay </t>
  </si>
  <si>
    <t>Doking Hardisk 1 BAY</t>
  </si>
  <si>
    <t xml:space="preserve"> samersible </t>
  </si>
  <si>
    <t xml:space="preserve"> radar air </t>
  </si>
  <si>
    <t xml:space="preserve">Belanja mesin potong rumput </t>
  </si>
  <si>
    <t xml:space="preserve">Gergaji Kayu Listrik </t>
  </si>
  <si>
    <t>Mesin BOR 13Mm</t>
  </si>
  <si>
    <t xml:space="preserve">Mesin Gurinda </t>
  </si>
  <si>
    <t>Rak Koran dan majalah</t>
  </si>
  <si>
    <t xml:space="preserve">Rak Sepatu Kayu </t>
  </si>
  <si>
    <t>Kursi Bangku Belajar siswa</t>
  </si>
  <si>
    <t xml:space="preserve">Layar Proyector Infokus 84 inc Tripod </t>
  </si>
  <si>
    <t>Laptop i3</t>
  </si>
  <si>
    <t>LAPTOP i5</t>
  </si>
  <si>
    <t>Kursi Tumpuk</t>
  </si>
  <si>
    <t xml:space="preserve">Meja Kantor </t>
  </si>
  <si>
    <t xml:space="preserve">Meja Lipat </t>
  </si>
  <si>
    <t xml:space="preserve">White Board Pakai Kaki </t>
  </si>
  <si>
    <t xml:space="preserve">Plasdisk 16 GB </t>
  </si>
  <si>
    <t xml:space="preserve">HDD External 1 TB </t>
  </si>
  <si>
    <t>MB Gygabete H81-S1</t>
  </si>
  <si>
    <t>MB Gygabete H61MDS2</t>
  </si>
  <si>
    <t>Prosesor G3250</t>
  </si>
  <si>
    <t>Procesor G2030</t>
  </si>
  <si>
    <t>Memori Visipro ddr 3 PC 12800 2 GB</t>
  </si>
  <si>
    <t>Memori Visipro ddr3 PC 12800 4 GB</t>
  </si>
  <si>
    <t xml:space="preserve">Memori DDR 3  8 GB </t>
  </si>
  <si>
    <t xml:space="preserve">Clening Kit Cairan Pembersih LCD/Laptop </t>
  </si>
  <si>
    <t xml:space="preserve">File Lemari Besi </t>
  </si>
  <si>
    <t>Laptop I3</t>
  </si>
  <si>
    <t>1.3.2.01.03.05.010</t>
  </si>
  <si>
    <t>1.3.2.01.03.07</t>
  </si>
  <si>
    <t>1.3.2.01.03.06.003</t>
  </si>
  <si>
    <t>1.3.2.06.01.02.105</t>
  </si>
  <si>
    <t>1.3.2.05.02.01.003</t>
  </si>
  <si>
    <t>Printer L3110 Eco Tank Print-scan &amp; Copy</t>
  </si>
  <si>
    <t>Konventer DP to VGA</t>
  </si>
  <si>
    <t>Konvnter HDMI to VGA</t>
  </si>
  <si>
    <t>Konventer DVI to VGA</t>
  </si>
  <si>
    <t>WD SSD BLUE 1 TB/2.5 SATA</t>
  </si>
  <si>
    <t>Advance 450</t>
  </si>
  <si>
    <t>YORK 1 pk</t>
  </si>
  <si>
    <t>MAKITA</t>
  </si>
  <si>
    <t>RYU</t>
  </si>
  <si>
    <t xml:space="preserve">M2350 Modern </t>
  </si>
  <si>
    <t>KAYU</t>
  </si>
  <si>
    <t>KAMIKO 611</t>
  </si>
  <si>
    <t>Studen Chair Type XDF T10</t>
  </si>
  <si>
    <t>Asus A409JA-BV321T</t>
  </si>
  <si>
    <t>Lenovo NB V14-IIL Intel Core i5-1035G1 4GB 1TB Win 10 + Office 2019</t>
  </si>
  <si>
    <t>Expo MT 3001ND</t>
  </si>
  <si>
    <t>SOLID</t>
  </si>
  <si>
    <t>Lufo</t>
  </si>
  <si>
    <t>gudang</t>
  </si>
  <si>
    <t>Perpustakaan/wakasek</t>
  </si>
  <si>
    <t>Waksek</t>
  </si>
  <si>
    <t>Waka Kurikulum</t>
  </si>
  <si>
    <t>Guru-guru</t>
  </si>
  <si>
    <t>BOS</t>
  </si>
  <si>
    <t>Pembantu wakasek</t>
  </si>
  <si>
    <t>Yang bertandatangan di bawah ini :</t>
  </si>
  <si>
    <t>Nama</t>
  </si>
  <si>
    <t>NIP</t>
  </si>
  <si>
    <t>Jabatan</t>
  </si>
  <si>
    <t>Bahwa berdasarkan Hasil Inventarisasi Barang Milik Daerah (BMD) Tahun 2016 pada Sekolah/Unit Kerja kami, dengan ini kami menyatakan bahwa data-data sebagai berikut :</t>
  </si>
  <si>
    <t>Jumlah Barang Tercatat</t>
  </si>
  <si>
    <t>Barang Dikuasai Pihak Lain</t>
  </si>
  <si>
    <t>Jumlah Barang Berdasarkan Kondisi</t>
  </si>
  <si>
    <t>Uraian</t>
  </si>
  <si>
    <t>Qtt</t>
  </si>
  <si>
    <t>Rupiah</t>
  </si>
  <si>
    <t>KKI Bidang Tanah</t>
  </si>
  <si>
    <t>KKI Bidang Peralatan Mesin</t>
  </si>
  <si>
    <t>KKI Bidang Gedung &amp; Bangunan</t>
  </si>
  <si>
    <t>KKI Bidang Jalan, Irigasi, &amp; Jaringan</t>
  </si>
  <si>
    <t>KKI Bidang Aset Tetap Lainnya</t>
  </si>
  <si>
    <t xml:space="preserve">KKI Bidang Konstruksi Dalam Pengerjaan </t>
  </si>
  <si>
    <t>KKI Bidang Aset Lainnya (Aset Tidak Berwujud)</t>
  </si>
  <si>
    <t>Merupakan Tanggung Jawab kami sepenuhnya atas isi dari Nilai yang ada berdasarkan data/barang/dokumen sebagaimana terlampir dan kami bertanggungjawab sepenuhnya atas kebenaran data-data Hasi Inventarisasi ini.</t>
  </si>
  <si>
    <t>Demikian Surat Pernyataan ini kami buat dalam keadaan sadar dan tanpa ada paksaan dari pihak manapun.</t>
  </si>
  <si>
    <t>Yang Membuat Pernyataan,</t>
  </si>
  <si>
    <t>Barang Tercatat sbg Aset Tetap  PemProv. &amp; Secara Fisik Ada</t>
  </si>
  <si>
    <t>Barang Tercatat sbg Aset Tetap  PemProv. Tetapi Secara Fisik Tidak Ada</t>
  </si>
  <si>
    <t>Barang Belum Tercatat pada Aset Tetap PemProv. &amp; Secara Fisik Ada</t>
  </si>
  <si>
    <t>: H.Solihin, M.Pd.</t>
  </si>
  <si>
    <t>: 196902141998011002</t>
  </si>
  <si>
    <t>: Kepala SMAN 12 Bandung</t>
  </si>
  <si>
    <t>PEMERINTAH DAERAH PROVINSI JAWA BARAT</t>
  </si>
  <si>
    <t>CABANG DINAS PENDIDIKAN WILAYAH VII</t>
  </si>
  <si>
    <t>H.Solihin, M.Pd.</t>
  </si>
  <si>
    <t>NIP.196902141998011002</t>
  </si>
  <si>
    <t>: SALDO NERACA PER 31 DESEMBER 2020 (REVIEWED)</t>
  </si>
  <si>
    <t>R.40</t>
  </si>
  <si>
    <t>R. 30 LT.1</t>
  </si>
  <si>
    <t>R. 31 LT.1</t>
  </si>
  <si>
    <t>R. 34 LT.1</t>
  </si>
  <si>
    <t>R. 91</t>
  </si>
  <si>
    <t>84</t>
  </si>
  <si>
    <t>R. 77</t>
  </si>
  <si>
    <t>R. 82 LT. 1</t>
  </si>
  <si>
    <t>R. 81 LT. 1</t>
  </si>
  <si>
    <t>R. 78</t>
  </si>
  <si>
    <t>R. 85 LT. 2</t>
  </si>
  <si>
    <t>R. 86 LT. 2</t>
  </si>
  <si>
    <t>R. 80 LT. 2</t>
  </si>
  <si>
    <t>R. 90</t>
  </si>
  <si>
    <t>R. 89</t>
  </si>
  <si>
    <t>R. 73</t>
  </si>
  <si>
    <t>R. 72</t>
  </si>
  <si>
    <t>R. 71</t>
  </si>
  <si>
    <t>R. 55</t>
  </si>
  <si>
    <t>KM. Siswa/Putra</t>
  </si>
  <si>
    <t>KM. Siswi/Putri</t>
  </si>
  <si>
    <t>R,68</t>
  </si>
  <si>
    <t>R. 62</t>
  </si>
  <si>
    <t>R. 64 LT. 1</t>
  </si>
  <si>
    <t>R. 66 LT. 2</t>
  </si>
  <si>
    <t>R. Kelas X IPS 1 / LT. 1</t>
  </si>
  <si>
    <t>R. Kelas X IPS 2 / LT. 1</t>
  </si>
  <si>
    <t>R. Kelas X IPS 3 / LT. 1</t>
  </si>
  <si>
    <t>R. Kelas X IPS 4 / LT. 1</t>
  </si>
  <si>
    <t>R. Kelas X MIPA  6 / LT. 2</t>
  </si>
  <si>
    <t>R. Kelas X MIPA 5 / LT. 2</t>
  </si>
  <si>
    <t>R. Kelas X MIPA 4 / LT. 2</t>
  </si>
  <si>
    <t>R. Kelas X MIPA 3 / LT. 2</t>
  </si>
  <si>
    <t>R. Kelas X MIPA 2 / LT. 2</t>
  </si>
  <si>
    <t>R. Kelas XI IPS 4</t>
  </si>
  <si>
    <t>R. Kelas XI MIPA 5</t>
  </si>
  <si>
    <t>X MIPA 1</t>
  </si>
  <si>
    <t>R. Kelas X MIPA 1  / LT. 1</t>
  </si>
  <si>
    <t xml:space="preserve">XI MIPA 5 </t>
  </si>
  <si>
    <t>XI IPS 4</t>
  </si>
  <si>
    <t>Kelas XI IPS 1</t>
  </si>
  <si>
    <t>APBD 2015_17.01 - Rehab SMAN 12 TA 2014 ( R. Kelas X IPS -1 s.d 4 dan X MIPA-1 )   360,617,000</t>
  </si>
  <si>
    <t>RKB                            Nomor : 978.3/5318-Set.Disdik</t>
  </si>
  <si>
    <t>DAK  Nomor : 978,3/5354-Set.Disdik</t>
  </si>
  <si>
    <t xml:space="preserve">Bangunan Gedung Tempat Pendidikan Permanen </t>
  </si>
  <si>
    <t>: 5185,74</t>
  </si>
  <si>
    <t>: 961,37</t>
  </si>
  <si>
    <t>Kepala SMAN 12 Bandung</t>
  </si>
  <si>
    <t>NIP. 196902141998011002</t>
  </si>
  <si>
    <t>Tripod  Kamera standar</t>
  </si>
  <si>
    <t>webcam logitech C930e</t>
  </si>
  <si>
    <t xml:space="preserve">Webcam 1080P </t>
  </si>
  <si>
    <t>Epson L3110</t>
  </si>
  <si>
    <t>Shimizu</t>
  </si>
  <si>
    <t>mesin semprot elektrik</t>
  </si>
  <si>
    <t>server</t>
  </si>
  <si>
    <t>Asus A416J i5</t>
  </si>
  <si>
    <t>kursi meja set (Informa)</t>
  </si>
  <si>
    <t>Informa</t>
  </si>
  <si>
    <t>Lenovo intel i3 1005G1</t>
  </si>
  <si>
    <t>K9 Pro Infrared thermometer Hand sanitizer dispenser otomatis</t>
  </si>
  <si>
    <t>Lampu Standing UV disinfektan</t>
  </si>
  <si>
    <t xml:space="preserve">Hand washer otomatis sensor infra merah </t>
  </si>
  <si>
    <t>Sterilizer DSM AERO</t>
  </si>
  <si>
    <t>ozonanomist sterilizer airbone terminator</t>
  </si>
  <si>
    <t>kursi roda</t>
  </si>
  <si>
    <t>1.3.2.06.01.02.045</t>
  </si>
  <si>
    <t>1.3.2.06.01.02.</t>
  </si>
  <si>
    <t>1.3.2.06.01.02.116</t>
  </si>
  <si>
    <t>1.3.2.08.05.02.</t>
  </si>
  <si>
    <t>1.3.2.10.01.01.001</t>
  </si>
  <si>
    <t>1.3.2.05.02.01.048</t>
  </si>
  <si>
    <t>Tripod Camera</t>
  </si>
  <si>
    <t>PERALATAN STUDIO VIDEO DAN FILM</t>
  </si>
  <si>
    <t>Head Set</t>
  </si>
  <si>
    <t>Pompa Air</t>
  </si>
  <si>
    <t>Printer (Peralatan Personal Komputer)</t>
  </si>
  <si>
    <t>ALAT KESEHATAN KERJA</t>
  </si>
  <si>
    <t>Mainframe (Komputer Jaringan)</t>
  </si>
  <si>
    <t>Lap Top</t>
  </si>
  <si>
    <t>Sofa</t>
  </si>
  <si>
    <t>mesjid</t>
  </si>
  <si>
    <t>ruang covid</t>
  </si>
  <si>
    <t>Ruang Kepsek</t>
  </si>
  <si>
    <t>Ruang wakasek</t>
  </si>
  <si>
    <t>tu dan wakasek</t>
  </si>
  <si>
    <t>wakasek</t>
  </si>
  <si>
    <t xml:space="preserve">satpam </t>
  </si>
  <si>
    <t xml:space="preserve">mulmed, r guru, </t>
  </si>
  <si>
    <t>depan satpam</t>
  </si>
  <si>
    <t>kepsek</t>
  </si>
  <si>
    <t>uks</t>
  </si>
  <si>
    <t>1.3.2.10.02.03.004</t>
  </si>
  <si>
    <t>1.3.2.08.01.11.010</t>
  </si>
  <si>
    <t>1.3.2.05.02.01.013</t>
  </si>
  <si>
    <t>1.3.2.05.01.05.077</t>
  </si>
  <si>
    <t>1.3.2.06.02.01.006</t>
  </si>
  <si>
    <t>Scanner (Peralatan Personal Komputer)</t>
  </si>
  <si>
    <t>Ekonomi</t>
  </si>
  <si>
    <t>Sosiologi</t>
  </si>
  <si>
    <t>Kimia</t>
  </si>
  <si>
    <t>Biologi, Antropologi</t>
  </si>
  <si>
    <t>Permainan dan Olah Raga</t>
  </si>
  <si>
    <t>Agama Islam</t>
  </si>
  <si>
    <t>Fisika dan Mekanika</t>
  </si>
  <si>
    <t>Geografi, Eksplorasi</t>
  </si>
  <si>
    <t>Pengetahuan Bahasa Inggris</t>
  </si>
  <si>
    <t>Sejarah</t>
  </si>
  <si>
    <t>Meja Podium</t>
  </si>
  <si>
    <t>Papan Pengumuman</t>
  </si>
  <si>
    <t>Handy Talky (HT)</t>
  </si>
  <si>
    <t>ZM-370HS</t>
  </si>
  <si>
    <t>Canon image Formula DR-F120 ukuran legal F4 ADF</t>
  </si>
  <si>
    <t>Microscope Digital Telsis DG2800</t>
  </si>
  <si>
    <t>Matematika XII Yrama Widya</t>
  </si>
  <si>
    <t>Matematika XI Yrama Widya</t>
  </si>
  <si>
    <t>Ekonomi XII Yrama Widya</t>
  </si>
  <si>
    <t>Ekonomi XI Yrama Widya</t>
  </si>
  <si>
    <t>Sosiologi XII Yrama Widya</t>
  </si>
  <si>
    <t>Sosiologi XI Yrama Widya</t>
  </si>
  <si>
    <t>Kimia XI Yrama Widya</t>
  </si>
  <si>
    <t>Kimia XII Yrama Widya</t>
  </si>
  <si>
    <t>The Brilian Matematika XII Grafindo Media Pratama</t>
  </si>
  <si>
    <t>Buku aktif dan Kreatif Belajar Biologi XI Grafindo</t>
  </si>
  <si>
    <t>Buku Ringkasan Materi dan Latihan Brilian sosiologi Grafindo</t>
  </si>
  <si>
    <t>PJOK XII Grafindo</t>
  </si>
  <si>
    <t>PJOK XI Grafindo</t>
  </si>
  <si>
    <t>Agama islam XII Grafindo</t>
  </si>
  <si>
    <t>Agama islam XI Grafindo</t>
  </si>
  <si>
    <t>PKn XII Mediatama</t>
  </si>
  <si>
    <t>PKn XI Mediatama</t>
  </si>
  <si>
    <t>Bilik Disinfektan</t>
  </si>
  <si>
    <t>Kajian Konsep Fisika 3 PT Tiga Serangkai</t>
  </si>
  <si>
    <t>Kajian Konsep Fisika 2 PT Tiga Serangkai</t>
  </si>
  <si>
    <t>Menjelajah Dunia Biologi SMA 2 PT Tiga Serangkai</t>
  </si>
  <si>
    <t>Mengkaji Ilmu Geografi XI Minat Platinum PT Tiga Serangkai</t>
  </si>
  <si>
    <t>Mengkaji Ilmu Geografi Kelas XI RB Z4</t>
  </si>
  <si>
    <t>English in Use Kelas XII PT Tiga Serangkai</t>
  </si>
  <si>
    <t>English in Use Kelas XI PT Tiga Serangkai</t>
  </si>
  <si>
    <t>Sejarah Kelas XI (Peminatan) PT Tiga Serangkai</t>
  </si>
  <si>
    <t>Biologi XI Yrama Widya/Permata Pustaka</t>
  </si>
  <si>
    <t>Biologi XII Yrama Widya/Permata Pustaka</t>
  </si>
  <si>
    <t>Podium minimalis + Logo</t>
  </si>
  <si>
    <t>Papan Data Kelas</t>
  </si>
  <si>
    <t>Papan Agenda Kegiatan Sekolah</t>
  </si>
  <si>
    <t>Walkie Talkie HT Two-Way Radio</t>
  </si>
  <si>
    <t>Laboratorium</t>
  </si>
  <si>
    <t>Depan pintu masuk</t>
  </si>
  <si>
    <t>Wakasek</t>
  </si>
  <si>
    <t>Multimedia</t>
  </si>
  <si>
    <t>rehab</t>
  </si>
  <si>
    <t>LAIN - LAIN BUKU ILMU BAHASA</t>
  </si>
  <si>
    <t xml:space="preserve">Panggelar basa Sunda pikeun SMA Kls XI </t>
  </si>
  <si>
    <t xml:space="preserve">Panggelar basa Sunda pikeun SMA Kls XII </t>
  </si>
  <si>
    <t xml:space="preserve">Nihongo Kira-Kira (B.Jepang) Kelas XII </t>
  </si>
  <si>
    <t xml:space="preserve">Nihongo Kira-Kira (B.Jepang) Kelas XI </t>
  </si>
  <si>
    <t>SURAT PERNYATAAN TANGGUNG JAWAB HASIL INVENTARISASI BARANG MILIK DAERAH TAHUN 2021</t>
  </si>
  <si>
    <t>Ensyclopedia, Kamus, Buku Referensi</t>
  </si>
  <si>
    <t>Lemari Besi/Metal</t>
  </si>
  <si>
    <t>Locker</t>
  </si>
  <si>
    <t>Kursi Besi/Metal</t>
  </si>
  <si>
    <t>Meja Kerja Kayu</t>
  </si>
  <si>
    <t>Tensimeter</t>
  </si>
  <si>
    <t>Timbangan Badan (Alat Kedokteran Umum)</t>
  </si>
  <si>
    <t>Bangku Sekolah</t>
  </si>
  <si>
    <t>Kipas Angin</t>
  </si>
  <si>
    <t>Acces Point</t>
  </si>
  <si>
    <t>Tempat Tidur Besi</t>
  </si>
  <si>
    <t>Partisi</t>
  </si>
  <si>
    <t>1.3.2.05.01.04.015</t>
  </si>
  <si>
    <t>1.3.2.07.01.01.005</t>
  </si>
  <si>
    <t>1.3.2.07.01.01.009</t>
  </si>
  <si>
    <t>1.3.2.05.02.04.006</t>
  </si>
  <si>
    <t>1.3.2.10.02.04.026</t>
  </si>
  <si>
    <t>1.3.2.05.02.01.041</t>
  </si>
  <si>
    <t>Automatic Thermometer infrared wall/dinding</t>
  </si>
  <si>
    <t>Bahasa c osn olimpiade komputer informatika</t>
  </si>
  <si>
    <t>KSN kebumian SMA</t>
  </si>
  <si>
    <t>AKM literasi SMA</t>
  </si>
  <si>
    <t>Akm numerasi SMA</t>
  </si>
  <si>
    <t>KSN ekonomi SMA</t>
  </si>
  <si>
    <t>Kumpulan soal olimpiade astronomi edisi ke 2</t>
  </si>
  <si>
    <t>KSN biologi SMA</t>
  </si>
  <si>
    <t>Latihan soal dan solusi international biology olympiad</t>
  </si>
  <si>
    <t>Buku panduan praktikum Biologi</t>
  </si>
  <si>
    <t>Ringkasan materi olimpiade biologi edisi ke enam</t>
  </si>
  <si>
    <t>Super master KSN matematika SMA</t>
  </si>
  <si>
    <t>Pena emas OSN geografi SMA</t>
  </si>
  <si>
    <t>Kumpulan soal olimpiade astronomi jilid I</t>
  </si>
  <si>
    <t>Buku sakti olimpiade astronomi edisi kedua</t>
  </si>
  <si>
    <t>Super master KSN fisika SMA</t>
  </si>
  <si>
    <t>Lemari arsip</t>
  </si>
  <si>
    <t>Lemari arsip kombinasi kaca</t>
  </si>
  <si>
    <t>Loker 2 pintu</t>
  </si>
  <si>
    <t>loker 12 pintu</t>
  </si>
  <si>
    <t>Printer Epson L3110</t>
  </si>
  <si>
    <t>kursi kantor JVQ A</t>
  </si>
  <si>
    <t>Meja kantor orbitrend nst 1061</t>
  </si>
  <si>
    <t>Alat ukur tekanan darah digital</t>
  </si>
  <si>
    <t>Timbangan badan digital ZT-120 body weight</t>
  </si>
  <si>
    <t>Stand backdrop</t>
  </si>
  <si>
    <t>Super cardioid condenser microphone boya by-bm6060</t>
  </si>
  <si>
    <t>Lighting set</t>
  </si>
  <si>
    <t>Fuji fillow/bantal panas</t>
  </si>
  <si>
    <t>baju jas UKS</t>
  </si>
  <si>
    <t>Waskom stainless plus meja stainless</t>
  </si>
  <si>
    <t>paket podcast 2 orang</t>
  </si>
  <si>
    <t>Paket softbox 4 socket</t>
  </si>
  <si>
    <t>Kursi meja siswa JP High 02</t>
  </si>
  <si>
    <t>Lemari kombinasi</t>
  </si>
  <si>
    <t>Kipas angin ruang kelas krisbow</t>
  </si>
  <si>
    <t>Aruba Acces Point dan Tenda Switch</t>
  </si>
  <si>
    <t>tempat tidur /risbang rumah sakit/UKS</t>
  </si>
  <si>
    <t>Skat/partisi/pembatas +kain penutup</t>
  </si>
  <si>
    <t>LAB. IPA</t>
  </si>
  <si>
    <t>kelas</t>
  </si>
  <si>
    <t>perpustakaan</t>
  </si>
  <si>
    <t>UKS</t>
  </si>
  <si>
    <t>Bandung,       Desember  2021</t>
  </si>
  <si>
    <t>Tata Usaha</t>
  </si>
  <si>
    <t>Lab Ipa</t>
  </si>
  <si>
    <t>kelaas</t>
  </si>
  <si>
    <t>Alat Penghancur Kertas</t>
  </si>
  <si>
    <t>P.C Unit</t>
  </si>
  <si>
    <t>Monitor</t>
  </si>
  <si>
    <t>Camera Film</t>
  </si>
  <si>
    <t>Lensa Kamera</t>
  </si>
  <si>
    <t>1.3.2.05.01.05.010</t>
  </si>
  <si>
    <t>1.3.2.10.02.03.002</t>
  </si>
  <si>
    <t>1.3.2.06.01.02.060</t>
  </si>
  <si>
    <t>1.3.2.06.01.02.061</t>
  </si>
  <si>
    <t>Mesin penghancur kertas Sevre maxi 225</t>
  </si>
  <si>
    <t>LAPTOP APPLE</t>
  </si>
  <si>
    <t>PC all in one HP</t>
  </si>
  <si>
    <t>Monitor LG LCD seri 20 mk 400 49 cm/19,5</t>
  </si>
  <si>
    <t xml:space="preserve">Kamera </t>
  </si>
  <si>
    <t>Lensa canon 10-18 mm IS STM</t>
  </si>
  <si>
    <t xml:space="preserve">Tripod </t>
  </si>
  <si>
    <t>bop</t>
  </si>
  <si>
    <t>lab kim</t>
  </si>
  <si>
    <t>Bandung, Februari 2022</t>
  </si>
  <si>
    <t>Filing Cabinet Besi</t>
  </si>
  <si>
    <t>Referensi</t>
  </si>
  <si>
    <t>Filling cabinet kaca</t>
  </si>
  <si>
    <t>Kipas Angin Krisbrow</t>
  </si>
  <si>
    <t>Masterkey UTBK Soshum 2022</t>
  </si>
  <si>
    <t>Masterkey UTBK Saintek 2022</t>
  </si>
  <si>
    <t xml:space="preserve">Sukses UTBK Saintek 2022  </t>
  </si>
  <si>
    <t xml:space="preserve">Sukses UTBK Soshum 2022  </t>
  </si>
  <si>
    <t xml:space="preserve">Sukses UTBK TPS 2022  </t>
  </si>
  <si>
    <t>1.3.2.05.01.04.005</t>
  </si>
  <si>
    <t>1.3.5.01.01.01.002</t>
  </si>
  <si>
    <t>Printer Epson L3210</t>
  </si>
  <si>
    <t>Sound System</t>
  </si>
  <si>
    <t>Gerobak Dorong</t>
  </si>
  <si>
    <t>Baggage Trolly</t>
  </si>
  <si>
    <t>Gordyin/Kray</t>
  </si>
  <si>
    <t>1.3.2.05.02.06.008</t>
  </si>
  <si>
    <t>1.3.2.02.02.01.002</t>
  </si>
  <si>
    <t>1.3.2.02.02.01.009</t>
  </si>
  <si>
    <t>1.3.2.05.02.06.059</t>
  </si>
  <si>
    <t>Speaker Huper 8 Ha300 8 inch Aktif</t>
  </si>
  <si>
    <t>Mic wireless sennheiser (4 mic)</t>
  </si>
  <si>
    <t>Kabel-kabel</t>
  </si>
  <si>
    <t>Bracket Huper 10 Ha300 10 inch</t>
  </si>
  <si>
    <t>Mixer Ashley x men 8</t>
  </si>
  <si>
    <t xml:space="preserve">Mic Condensor Padus </t>
  </si>
  <si>
    <t>Huper 12 inc Aktif</t>
  </si>
  <si>
    <t>Croscover dbx</t>
  </si>
  <si>
    <t>Jack Mic Huper</t>
  </si>
  <si>
    <t>Stand Mic</t>
  </si>
  <si>
    <t>Kabel Audio Mic Canare</t>
  </si>
  <si>
    <t>Gerobak sorong Arco</t>
  </si>
  <si>
    <t>Troli Barang 75 Kg</t>
  </si>
  <si>
    <t>Washer Pump WDB 200</t>
  </si>
  <si>
    <t>Roller Blind (Gordyin)</t>
  </si>
  <si>
    <t>Lenovo Core i5</t>
  </si>
  <si>
    <t>mulmed</t>
  </si>
  <si>
    <t>ks, bendahara</t>
  </si>
  <si>
    <t xml:space="preserve"> </t>
  </si>
  <si>
    <t>Kamera Digital</t>
  </si>
  <si>
    <t>1.3.2.09.04.02.031</t>
  </si>
  <si>
    <t>Kamera Sony  DSC W830</t>
  </si>
  <si>
    <t>Agama Kristen</t>
  </si>
  <si>
    <t>Pengetahuan Bahasa Indonesia</t>
  </si>
  <si>
    <t>Seni Gambar, Grafika</t>
  </si>
  <si>
    <t>Musik</t>
  </si>
  <si>
    <t>Fotografi, Senimatografi</t>
  </si>
  <si>
    <t>LAIN - LAIN BUKU MATEMATIKA DAN PENGETAHUAN ALAM</t>
  </si>
  <si>
    <t>LAIN - LAIN BUKU ILMU SOSIAL</t>
  </si>
  <si>
    <t>LAIN - LAIN BUKU ILMU PENGETAHUAN PRAKTIS</t>
  </si>
  <si>
    <t>1.3.5.01.01.08.005</t>
  </si>
  <si>
    <t>1.3.5.01.01.08.007</t>
  </si>
  <si>
    <t>1.3.5.01.01.08.006</t>
  </si>
  <si>
    <t>1.3.5.01.01.06.010</t>
  </si>
  <si>
    <t>Buku panduan guru Pendidikan AgamaIslam Kelas X</t>
  </si>
  <si>
    <t>Buku siswa Pendidikan Agama Kristen Kelas X</t>
  </si>
  <si>
    <t>Buku Guru Pendidikan Agama Kristen Kelas X</t>
  </si>
  <si>
    <t>Buku siswa Pendidikan Agama Katolik Kelas X</t>
  </si>
  <si>
    <t>Buku Guru Pendidikan Agama Katolik Kelas X</t>
  </si>
  <si>
    <t>Buku siswa Pendidikan Pancasila dan Kewarganegaraan Kelas X</t>
  </si>
  <si>
    <t>Buku Guru Pendidikan Pancasila dan Kewarganegaraan Kelas X</t>
  </si>
  <si>
    <t>Buku siswa Cerdas berbahasa dan bersastra Indonesia Kelas X</t>
  </si>
  <si>
    <t>Buku Guru Cerdas berbahasa dan bersastra Indonesia Kelas X</t>
  </si>
  <si>
    <t>Buku siswa English in mind Second Edition Kelas X</t>
  </si>
  <si>
    <t>Buku Guru English in mind Second Edition Kelas X</t>
  </si>
  <si>
    <t>Buku siswa Matematika Kelas X</t>
  </si>
  <si>
    <t>Buku Guru Matematika Kelas X</t>
  </si>
  <si>
    <t>Buku Guru Seni Rupa Kelas X</t>
  </si>
  <si>
    <t>Buku Guru Seni Musik Kelas X</t>
  </si>
  <si>
    <t>Buku Guru Seni Tari Kelas X</t>
  </si>
  <si>
    <t>Buku Guru Seni Teater Kelas X</t>
  </si>
  <si>
    <t>Buku Guru PJOK Kelas X</t>
  </si>
  <si>
    <t>Buku siswa IPA Kelas X</t>
  </si>
  <si>
    <t>Buku Guru IPA Kelas X</t>
  </si>
  <si>
    <t>Buku siswa IPS Kelas X</t>
  </si>
  <si>
    <t>Buku Guru IPS Kelas X</t>
  </si>
  <si>
    <t>Buku siswa Informatika Kelas X</t>
  </si>
  <si>
    <t>Buku Guru Informatika Kelas X</t>
  </si>
  <si>
    <t>Buku panduan SISWA Pendidikan AgamaIslam Kelas XI</t>
  </si>
  <si>
    <t>Buku GURU Pendidikan Agama Kristen Kelas XI</t>
  </si>
  <si>
    <t>Buku SISWA Pendidikan Agama Kristen Kelas XI</t>
  </si>
  <si>
    <t>Buku SISWA Pendidikan Agama Katolik Kelas XI</t>
  </si>
  <si>
    <t>Buku GURU Pendidikan Agama Katolik Kelas XI</t>
  </si>
  <si>
    <t>Buku SISWA Pendidikan Pancasila dan Kewarganegaraan Kelas XI</t>
  </si>
  <si>
    <t>Buku GURU Pendidikan Pancasila dan Kewarganegaraan Kelas XI</t>
  </si>
  <si>
    <t>Buku siswa Cerdas berbahasa dan bersastra Indonesia Kelas XI</t>
  </si>
  <si>
    <t>Buku Guru Cerdas berbahasa dan bersastra Indonesia Kelas XI</t>
  </si>
  <si>
    <t>Buku siswa Matematika Kelas XI</t>
  </si>
  <si>
    <t>Buku Guru Matematika Kelas XI</t>
  </si>
  <si>
    <t>Buku siswa Matematika Tingkat lanjut Kelas XI</t>
  </si>
  <si>
    <t>Buku siswa English in mind Second Edition Kelas XI</t>
  </si>
  <si>
    <t>Buku Guru English in mind Second Edition Kelas XI</t>
  </si>
  <si>
    <t>Buku siswa BIOLOGI Kelas XI</t>
  </si>
  <si>
    <t>Buku Guru Biologi  Kelas XI</t>
  </si>
  <si>
    <t>Buku siswa Fisika Kelas XI</t>
  </si>
  <si>
    <t>Buku Guru Fisika Kelas XI</t>
  </si>
  <si>
    <t>Buku siswa Kimia Kelas XI</t>
  </si>
  <si>
    <t>Buku Guru Kimia Kelas XI</t>
  </si>
  <si>
    <t>Buku siswa Sosiologi Kelas XI</t>
  </si>
  <si>
    <t>Buku siswa Bahasa Inggris Tingkat lanjut Kelas XI</t>
  </si>
  <si>
    <t>Buku Siswa Informatika Kelas XI</t>
  </si>
  <si>
    <t>Buku Guru Sosiologi Kelas XI</t>
  </si>
  <si>
    <t>Buku panduan siswa Pendidikan AgamaIslam Kelas X</t>
  </si>
  <si>
    <t>Mesin Absensi</t>
  </si>
  <si>
    <t>Meja Rapat</t>
  </si>
  <si>
    <t>Wireless Access Point</t>
  </si>
  <si>
    <t>1.3.2.05.01.05.012</t>
  </si>
  <si>
    <t>1.3.2.05.02.01.008</t>
  </si>
  <si>
    <t>1.3.2.10.02.04.023</t>
  </si>
  <si>
    <t>Mulmed</t>
  </si>
  <si>
    <t>Mesin Absensi siswa</t>
  </si>
  <si>
    <t>meja rapat panjang</t>
  </si>
  <si>
    <t>Access Point Aruba AP11</t>
  </si>
  <si>
    <t>Rehab DAK 2022</t>
  </si>
  <si>
    <t>Rencana Penghapusan</t>
  </si>
  <si>
    <t>Buku Siswa Ekonomi Kelas XI</t>
  </si>
  <si>
    <t>Buku Guru Ekonomi Kelas XI</t>
  </si>
  <si>
    <t>Buku Guru geografi Kelas XI</t>
  </si>
  <si>
    <t>Buku Siswa geografi Kelas XI</t>
  </si>
  <si>
    <t>Alat Peraga Laboratorium Fisika</t>
  </si>
  <si>
    <t>Lab Fisika</t>
  </si>
  <si>
    <t>Kit Mekanika, gelombang, optik, listrik dan magnet, fluida dan ter,odinamika, peraga khusus, alat penunjang fisika.</t>
  </si>
  <si>
    <t>1 paket</t>
  </si>
  <si>
    <t>Perecobaan Sonometet</t>
  </si>
  <si>
    <t>5.2.02.08.01.0020</t>
  </si>
  <si>
    <t>sumbangan dari pemprov Jabar.</t>
  </si>
  <si>
    <t>Generator AC DC</t>
  </si>
  <si>
    <t>Model Mesin Uap</t>
  </si>
  <si>
    <t>Whimshurt ftlachine</t>
  </si>
  <si>
    <t>Alat Percobaan CentriPetal</t>
  </si>
  <si>
    <t>Manual Percobaan</t>
  </si>
  <si>
    <t>Focusing Screen/Layar LCD Projector</t>
  </si>
  <si>
    <t>LCD Projector/Infocus</t>
  </si>
  <si>
    <t>Layar manual projector</t>
  </si>
  <si>
    <t>Epson EB - E500</t>
  </si>
  <si>
    <t>1.3.2.05.01.05.053</t>
  </si>
  <si>
    <t>1.3.2.05.01.05.043</t>
  </si>
  <si>
    <t>Loudspeaker</t>
  </si>
  <si>
    <t>Internet</t>
  </si>
  <si>
    <t>Scanner Barcode</t>
  </si>
  <si>
    <t>Speaker Marcopolo 8 inch Fortable</t>
  </si>
  <si>
    <t>Shimizu PS 128 (125 watt non otomatis)</t>
  </si>
  <si>
    <t xml:space="preserve">Perangkat jaringan </t>
  </si>
  <si>
    <t>1.3.2.05.02.06.007</t>
  </si>
  <si>
    <t>1.3.2.10.01.01.004</t>
  </si>
  <si>
    <t>Ensyclopedia Nabi muhammad SAW</t>
  </si>
  <si>
    <t>Amplifier</t>
  </si>
  <si>
    <t>Gitar Sopanish</t>
  </si>
  <si>
    <t>Stand Partitur</t>
  </si>
  <si>
    <t>Meja Dorong Saji/Trolley Saji</t>
  </si>
  <si>
    <t>Kursi Lipat</t>
  </si>
  <si>
    <t>1.3.2.05.02.06.005</t>
  </si>
  <si>
    <t>1.3.2.08.03.10.001</t>
  </si>
  <si>
    <t>1.3.2.06.01.01.095</t>
  </si>
  <si>
    <t>1.3.2.02.02.01.010</t>
  </si>
  <si>
    <t>Paket celing speaker Toa</t>
  </si>
  <si>
    <t>Amplifier 150 wat</t>
  </si>
  <si>
    <t xml:space="preserve">Paket foot gitar </t>
  </si>
  <si>
    <t>Paket gitar plastik Yamaha C315</t>
  </si>
  <si>
    <t>Gitar Yamaha CX 40</t>
  </si>
  <si>
    <t>Stand gitar akustik</t>
  </si>
  <si>
    <t>Troli Piring</t>
  </si>
  <si>
    <t>Kursi Chitose</t>
  </si>
  <si>
    <t>A.C. Sentral</t>
  </si>
  <si>
    <t>Meja Sekolah</t>
  </si>
  <si>
    <t>Kompor Gas (Alat Dapur)</t>
  </si>
  <si>
    <t>LAIN - LAIN ALAT RUMAH TANGGA LAINNYA (HOME USE)</t>
  </si>
  <si>
    <t>1.3.2.05.02.04.002</t>
  </si>
  <si>
    <t>1.3.2.05.02.06.077</t>
  </si>
  <si>
    <t>Kipas Angin Krisbow</t>
  </si>
  <si>
    <t>AC Daikin 1,5 PK</t>
  </si>
  <si>
    <t>Kursi Guru Chitose</t>
  </si>
  <si>
    <t xml:space="preserve">Set Meja kursi murid </t>
  </si>
  <si>
    <t>i5IP5 14IAL782SD005RID Strom Grey Intel Core I5 14OFHD/Core I5-1235U/16GB/512GB SSD/MX550 2GB G664B/WIN 11 Home + Office H&amp;S 2021/Backlit KB/2YADP +2Y Premium Care</t>
  </si>
  <si>
    <t>AIO 3 22ITL6 FOG500BEID (WHITE) INTEL CORE i5-1135 G7/1X2GB Sondium DDR4-3200/5 12GB SSDM.2/Integrated Intel Iris XeGraphic?NO DVDRW/CAM/WIFI+bt21.5"/FHD/USB Wired KBD+ Mouse/Win 11 Home+OHS 2021/1 Year Onsite Waranty</t>
  </si>
  <si>
    <t>Projector EPSON H91C EB-E500</t>
  </si>
  <si>
    <t>Meja Guru</t>
  </si>
  <si>
    <t>Dispenser Miyako W0290</t>
  </si>
  <si>
    <t>Dispenser Artugo</t>
  </si>
  <si>
    <t>Rinai RI-3025</t>
  </si>
  <si>
    <t>Tabung gas elpiji 3 kg</t>
  </si>
  <si>
    <t>Taplak Meja Bordir</t>
  </si>
  <si>
    <t>bopd</t>
  </si>
  <si>
    <t>Microphone Floor Stand</t>
  </si>
  <si>
    <t>Lemari Asam</t>
  </si>
  <si>
    <t>Meja 1/2 Biro</t>
  </si>
  <si>
    <t>1.3.2.05.02.06.015</t>
  </si>
  <si>
    <t>1.3.2.08.01.17.015</t>
  </si>
  <si>
    <t>Stand Arm Floor 360</t>
  </si>
  <si>
    <t>Sofa ruang Tamu</t>
  </si>
  <si>
    <t>Sofa Tamu</t>
  </si>
  <si>
    <t>Meja guru</t>
  </si>
  <si>
    <t>Layar Film/Projector</t>
  </si>
  <si>
    <t>External/ Portable Hardisk</t>
  </si>
  <si>
    <t>Layar Projector</t>
  </si>
  <si>
    <t>SSD 512 GB</t>
  </si>
  <si>
    <t xml:space="preserve">Asus I7 TUF Gaming F-I5 intel 11 th </t>
  </si>
  <si>
    <t>SUMBANGAN</t>
  </si>
  <si>
    <t>: SUZUKI APV</t>
  </si>
  <si>
    <t>b. Type</t>
  </si>
  <si>
    <t>; GC415V APV OLX MT</t>
  </si>
  <si>
    <t>: 2017</t>
  </si>
  <si>
    <t>: 8 orang</t>
  </si>
  <si>
    <t>Daya Mesin / Isi Silinder APV</t>
  </si>
  <si>
    <t>: 1493</t>
  </si>
  <si>
    <t>Bahan Bakar APV</t>
  </si>
  <si>
    <t>No. Mesin APV</t>
  </si>
  <si>
    <t>: G15AD399962</t>
  </si>
  <si>
    <t>No. Rangka APV</t>
  </si>
  <si>
    <t>: MHYGDN42VHJ411288</t>
  </si>
  <si>
    <t>No. Rangka KAISAR</t>
  </si>
  <si>
    <t>No. BPKB APV</t>
  </si>
  <si>
    <t>: N07997180</t>
  </si>
  <si>
    <t>No. Polisi APV</t>
  </si>
  <si>
    <t>: D 1425 AFQ</t>
  </si>
  <si>
    <t>Kondisi APV</t>
  </si>
  <si>
    <t>Nilai Tercatat APV</t>
  </si>
  <si>
    <t>: Rusak berat</t>
  </si>
  <si>
    <t>: Rp.241.145.000</t>
  </si>
  <si>
    <t>Hj.Enok Nurjanah, M.Pd.I.</t>
  </si>
  <si>
    <t>NIP.197206151998022002</t>
  </si>
  <si>
    <t>Bandung,       Desember  2022</t>
  </si>
  <si>
    <t xml:space="preserve">Acer C733 Celeron N4020 4 G 32G UMA wifi ChromeOS + Chrome EDU Upgrade 11. 6inch </t>
  </si>
  <si>
    <t>Chromebook</t>
  </si>
  <si>
    <t>Lapang</t>
  </si>
  <si>
    <t>lapang</t>
  </si>
  <si>
    <t>DENAH GEDUNG DAN BANGUNAN SMA NEGERI 12 BANDUNG TAHUN 2023</t>
  </si>
  <si>
    <t>DENAH RUANG PEMBELAJARAN TAHUN 2022/2023</t>
  </si>
  <si>
    <t>REHAB</t>
  </si>
  <si>
    <t>R.04A</t>
  </si>
  <si>
    <t>R.04</t>
  </si>
  <si>
    <t>R.03</t>
  </si>
  <si>
    <t>Penghapusan</t>
  </si>
  <si>
    <t>R. Perpustakaan / LT. 2</t>
  </si>
  <si>
    <t>Bandung,  AGUSTUS 2022</t>
  </si>
  <si>
    <t>4A</t>
  </si>
  <si>
    <t>R. Lab. Fisika / LT. 2</t>
  </si>
  <si>
    <t>Hj.Enok Nurjanah, M.Pd.I</t>
  </si>
  <si>
    <t>R. Kelas X-11</t>
  </si>
  <si>
    <t>wc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</si>
</sst>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1" formatCode="_(* #,##0_);_(* \(#,##0\);_(* &quot;-&quot;_);_(@_)"/>
    <numFmt numFmtId="43" formatCode="_(* #,##0.00_);_(* \(#,##0.00\);_(* &quot;-&quot;??_);_(@_)"/>
    <numFmt numFmtId="164" formatCode="_-&quot;Rp&quot;* #,##0_-;\-&quot;Rp&quot;* #,##0_-;_-&quot;Rp&quot;* &quot;-&quot;_-;_-@_-"/>
    <numFmt numFmtId="165" formatCode="_-* #,##0_-;\-* #,##0_-;_-* &quot;-&quot;_-;_-@_-"/>
    <numFmt numFmtId="166" formatCode="_-* #,##0.00_-;\-* #,##0.00_-;_-* &quot;-&quot;??_-;_-@_-"/>
    <numFmt numFmtId="167" formatCode="_(* #,##0.00_);_(* \(#,##0.00\);_(* &quot;-&quot;_);_(@_)"/>
    <numFmt numFmtId="168" formatCode="_ * #,##0.00_ ;_ * \-#,##0.00_ ;_ * &quot;-&quot;??_ ;_ @_ "/>
    <numFmt numFmtId="169" formatCode="_(* #,##0_);_(* \(#,##0\);_(* &quot;-&quot;??_);_(@_)"/>
    <numFmt numFmtId="170" formatCode="_-* #,##0.00_-;\-* #,##0.00_-;_-* &quot;-&quot;_-;_-@_-"/>
    <numFmt numFmtId="171" formatCode="_-* #,##0_-;\-* #,##0_-;_-* &quot;-&quot;??_-;_-@_-"/>
    <numFmt numFmtId="172" formatCode="0_);\(0\)"/>
  </numFmts>
  <fonts count="9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8"/>
      <name val="Arial"/>
      <family val="2"/>
    </font>
    <font>
      <i/>
      <sz val="10"/>
      <name val="Arial"/>
      <family val="2"/>
    </font>
    <font>
      <b/>
      <sz val="14"/>
      <name val="Arial"/>
      <family val="2"/>
    </font>
    <font>
      <b/>
      <sz val="11"/>
      <color indexed="8"/>
      <name val="Calibri"/>
      <family val="2"/>
    </font>
    <font>
      <b/>
      <i/>
      <sz val="11"/>
      <color indexed="8"/>
      <name val="Calibri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1"/>
      <color rgb="FFFF0000"/>
      <name val="Calibri"/>
      <family val="2"/>
      <scheme val="minor"/>
    </font>
    <font>
      <sz val="9"/>
      <color indexed="8"/>
      <name val="Tahoma"/>
      <family val="2"/>
    </font>
    <font>
      <b/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sz val="9"/>
      <name val="Arial"/>
      <family val="2"/>
    </font>
    <font>
      <sz val="11"/>
      <color rgb="FF7030A0"/>
      <name val="Arial"/>
      <family val="2"/>
    </font>
    <font>
      <b/>
      <sz val="11"/>
      <name val="Arial"/>
      <family val="2"/>
    </font>
    <font>
      <sz val="10"/>
      <color theme="1"/>
      <name val="Arial"/>
      <family val="2"/>
    </font>
    <font>
      <b/>
      <sz val="8"/>
      <name val="Arial"/>
      <family val="2"/>
    </font>
    <font>
      <sz val="11"/>
      <color theme="3" tint="0.39997558519241921"/>
      <name val="Arial"/>
      <family val="2"/>
    </font>
    <font>
      <sz val="10"/>
      <color theme="9" tint="-0.499984740745262"/>
      <name val="Arial"/>
      <family val="2"/>
    </font>
    <font>
      <sz val="11"/>
      <color theme="9" tint="-0.499984740745262"/>
      <name val="Arial"/>
      <family val="2"/>
    </font>
    <font>
      <sz val="9"/>
      <color theme="9" tint="-0.499984740745262"/>
      <name val="Arial"/>
      <family val="2"/>
    </font>
    <font>
      <sz val="7"/>
      <name val="Arial"/>
      <family val="2"/>
    </font>
    <font>
      <sz val="11"/>
      <color indexed="17"/>
      <name val="Arial"/>
      <family val="2"/>
    </font>
    <font>
      <sz val="11"/>
      <color indexed="8"/>
      <name val="Arial"/>
      <family val="2"/>
    </font>
    <font>
      <sz val="11"/>
      <color rgb="FF0070C0"/>
      <name val="Arial"/>
      <family val="2"/>
    </font>
    <font>
      <sz val="8"/>
      <color theme="1"/>
      <name val="Arial"/>
      <family val="2"/>
    </font>
    <font>
      <sz val="8"/>
      <color indexed="8"/>
      <name val="Tahoma"/>
      <family val="2"/>
    </font>
    <font>
      <sz val="8"/>
      <name val="Calibri"/>
      <family val="2"/>
    </font>
    <font>
      <sz val="8"/>
      <name val="Tahoma"/>
      <family val="2"/>
    </font>
    <font>
      <sz val="10"/>
      <color indexed="8"/>
      <name val="Arial"/>
      <family val="2"/>
    </font>
    <font>
      <sz val="1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i/>
      <sz val="11"/>
      <name val="Arial"/>
      <family val="2"/>
    </font>
    <font>
      <sz val="11"/>
      <name val="Calibri"/>
      <family val="2"/>
    </font>
    <font>
      <sz val="9.25"/>
      <name val="Calibri"/>
      <family val="2"/>
    </font>
    <font>
      <b/>
      <sz val="16"/>
      <color indexed="8"/>
      <name val="Tahoma"/>
      <family val="2"/>
    </font>
    <font>
      <b/>
      <sz val="14"/>
      <color indexed="8"/>
      <name val="Tahoma"/>
      <family val="2"/>
    </font>
    <font>
      <sz val="10"/>
      <color indexed="8"/>
      <name val="Tahoma"/>
      <family val="2"/>
    </font>
    <font>
      <b/>
      <sz val="10"/>
      <color indexed="8"/>
      <name val="Tahoma"/>
      <family val="2"/>
    </font>
    <font>
      <sz val="9"/>
      <name val="Tahoma"/>
      <family val="2"/>
    </font>
    <font>
      <b/>
      <sz val="9"/>
      <name val="Tahoma"/>
      <family val="2"/>
    </font>
    <font>
      <b/>
      <sz val="9"/>
      <color indexed="8"/>
      <name val="Tahoma"/>
      <family val="2"/>
    </font>
    <font>
      <b/>
      <sz val="8"/>
      <name val="Tahoma"/>
      <family val="2"/>
    </font>
    <font>
      <b/>
      <sz val="8"/>
      <color indexed="8"/>
      <name val="Tahoma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26"/>
      <name val="Arial"/>
      <family val="2"/>
    </font>
    <font>
      <b/>
      <sz val="11"/>
      <name val="Lucida Sans Unicode"/>
      <family val="2"/>
    </font>
    <font>
      <sz val="8"/>
      <color rgb="FFFF0000"/>
      <name val="Arial"/>
      <family val="2"/>
    </font>
    <font>
      <sz val="10"/>
      <color rgb="FFFF0000"/>
      <name val="Arial"/>
      <family val="2"/>
    </font>
    <font>
      <sz val="10"/>
      <color rgb="FF00B0F0"/>
      <name val="Arial"/>
      <family val="2"/>
    </font>
    <font>
      <sz val="10"/>
      <color rgb="FF7030A0"/>
      <name val="Arial"/>
      <family val="2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sz val="8"/>
      <color indexed="8"/>
      <name val="Arial"/>
      <family val="2"/>
    </font>
  </fonts>
  <fills count="7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BDBDB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B05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1EA27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79421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EC4EC"/>
        <bgColor indexed="64"/>
      </patternFill>
    </fill>
    <fill>
      <patternFill patternType="solid">
        <fgColor rgb="FF8AAB11"/>
        <bgColor indexed="64"/>
      </patternFill>
    </fill>
    <fill>
      <patternFill patternType="solid">
        <fgColor rgb="FF4BA388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97575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380DD5"/>
        <bgColor indexed="64"/>
      </patternFill>
    </fill>
    <fill>
      <patternFill patternType="solid">
        <fgColor rgb="FF53F3B6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D1093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/>
        <bgColor indexed="64"/>
      </patternFill>
    </fill>
  </fills>
  <borders count="9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Dashed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Dashed">
        <color indexed="64"/>
      </right>
      <top style="medium">
        <color indexed="64"/>
      </top>
      <bottom/>
      <diagonal/>
    </border>
    <border>
      <left style="mediumDashed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Dashed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ashDotDot">
        <color indexed="64"/>
      </left>
      <right/>
      <top style="medium">
        <color indexed="64"/>
      </top>
      <bottom/>
      <diagonal/>
    </border>
    <border>
      <left style="medium">
        <color auto="1"/>
      </left>
      <right style="medium">
        <color indexed="64"/>
      </right>
      <top/>
      <bottom style="thin">
        <color indexed="64"/>
      </bottom>
      <diagonal/>
    </border>
    <border>
      <left style="dashDotDot">
        <color indexed="64"/>
      </left>
      <right/>
      <top/>
      <bottom/>
      <diagonal/>
    </border>
    <border>
      <left style="medium">
        <color auto="1"/>
      </left>
      <right style="thin">
        <color auto="1"/>
      </right>
      <top/>
      <bottom style="thin">
        <color indexed="64"/>
      </bottom>
      <diagonal/>
    </border>
    <border>
      <left style="medium">
        <color indexed="64"/>
      </left>
      <right/>
      <top/>
      <bottom style="mediumDashed">
        <color indexed="64"/>
      </bottom>
      <diagonal/>
    </border>
    <border>
      <left/>
      <right/>
      <top/>
      <bottom style="mediumDashed">
        <color indexed="64"/>
      </bottom>
      <diagonal/>
    </border>
    <border>
      <left/>
      <right style="medium">
        <color indexed="64"/>
      </right>
      <top/>
      <bottom style="mediumDashed">
        <color indexed="64"/>
      </bottom>
      <diagonal/>
    </border>
    <border>
      <left style="medium">
        <color indexed="64"/>
      </left>
      <right/>
      <top style="mediumDashed">
        <color indexed="64"/>
      </top>
      <bottom/>
      <diagonal/>
    </border>
    <border>
      <left/>
      <right/>
      <top style="mediumDashed">
        <color indexed="64"/>
      </top>
      <bottom/>
      <diagonal/>
    </border>
    <border>
      <left/>
      <right style="medium">
        <color indexed="64"/>
      </right>
      <top style="mediumDashed">
        <color indexed="64"/>
      </top>
      <bottom/>
      <diagonal/>
    </border>
    <border>
      <left/>
      <right style="mediumDashed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Dashed">
        <color indexed="64"/>
      </top>
      <bottom style="medium">
        <color indexed="64"/>
      </bottom>
      <diagonal/>
    </border>
    <border>
      <left/>
      <right/>
      <top style="mediumDashed">
        <color indexed="64"/>
      </top>
      <bottom style="medium">
        <color indexed="64"/>
      </bottom>
      <diagonal/>
    </border>
    <border>
      <left/>
      <right style="medium">
        <color indexed="64"/>
      </right>
      <top style="mediumDash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mediumDash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Dashed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Dashed">
        <color indexed="64"/>
      </right>
      <top/>
      <bottom/>
      <diagonal/>
    </border>
    <border>
      <left style="mediumDashDot">
        <color indexed="64"/>
      </left>
      <right/>
      <top/>
      <bottom/>
      <diagonal/>
    </border>
    <border>
      <left style="mediumDashDot">
        <color indexed="64"/>
      </left>
      <right/>
      <top/>
      <bottom style="mediumDashed">
        <color indexed="64"/>
      </bottom>
      <diagonal/>
    </border>
    <border>
      <left/>
      <right style="mediumDashed">
        <color indexed="64"/>
      </right>
      <top/>
      <bottom style="medium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89">
    <xf numFmtId="0" fontId="0" fillId="0" borderId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1" fillId="0" borderId="0"/>
    <xf numFmtId="165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7" fillId="0" borderId="0"/>
    <xf numFmtId="166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10" fillId="0" borderId="0"/>
    <xf numFmtId="41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6" fillId="0" borderId="0"/>
    <xf numFmtId="165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3" fillId="36" borderId="0" applyNumberFormat="0" applyBorder="0" applyAlignment="0" applyProtection="0"/>
    <xf numFmtId="0" fontId="3" fillId="17" borderId="0" applyNumberFormat="0" applyBorder="0" applyAlignment="0" applyProtection="0"/>
    <xf numFmtId="0" fontId="3" fillId="21" borderId="0" applyNumberFormat="0" applyBorder="0" applyAlignment="0" applyProtection="0"/>
    <xf numFmtId="0" fontId="3" fillId="25" borderId="0" applyNumberFormat="0" applyBorder="0" applyAlignment="0" applyProtection="0"/>
    <xf numFmtId="0" fontId="3" fillId="29" borderId="0" applyNumberFormat="0" applyBorder="0" applyAlignment="0" applyProtection="0"/>
    <xf numFmtId="0" fontId="3" fillId="33" borderId="0" applyNumberFormat="0" applyBorder="0" applyAlignment="0" applyProtection="0"/>
    <xf numFmtId="0" fontId="3" fillId="37" borderId="0" applyNumberFormat="0" applyBorder="0" applyAlignment="0" applyProtection="0"/>
    <xf numFmtId="0" fontId="42" fillId="18" borderId="0" applyNumberFormat="0" applyBorder="0" applyAlignment="0" applyProtection="0"/>
    <xf numFmtId="0" fontId="42" fillId="22" borderId="0" applyNumberFormat="0" applyBorder="0" applyAlignment="0" applyProtection="0"/>
    <xf numFmtId="0" fontId="42" fillId="26" borderId="0" applyNumberFormat="0" applyBorder="0" applyAlignment="0" applyProtection="0"/>
    <xf numFmtId="0" fontId="42" fillId="30" borderId="0" applyNumberFormat="0" applyBorder="0" applyAlignment="0" applyProtection="0"/>
    <xf numFmtId="0" fontId="42" fillId="34" borderId="0" applyNumberFormat="0" applyBorder="0" applyAlignment="0" applyProtection="0"/>
    <xf numFmtId="0" fontId="42" fillId="38" borderId="0" applyNumberFormat="0" applyBorder="0" applyAlignment="0" applyProtection="0"/>
    <xf numFmtId="0" fontId="42" fillId="15" borderId="0" applyNumberFormat="0" applyBorder="0" applyAlignment="0" applyProtection="0"/>
    <xf numFmtId="0" fontId="42" fillId="19" borderId="0" applyNumberFormat="0" applyBorder="0" applyAlignment="0" applyProtection="0"/>
    <xf numFmtId="0" fontId="42" fillId="23" borderId="0" applyNumberFormat="0" applyBorder="0" applyAlignment="0" applyProtection="0"/>
    <xf numFmtId="0" fontId="42" fillId="27" borderId="0" applyNumberFormat="0" applyBorder="0" applyAlignment="0" applyProtection="0"/>
    <xf numFmtId="0" fontId="42" fillId="31" borderId="0" applyNumberFormat="0" applyBorder="0" applyAlignment="0" applyProtection="0"/>
    <xf numFmtId="0" fontId="42" fillId="35" borderId="0" applyNumberFormat="0" applyBorder="0" applyAlignment="0" applyProtection="0"/>
    <xf numFmtId="0" fontId="34" fillId="9" borderId="0" applyNumberFormat="0" applyBorder="0" applyAlignment="0" applyProtection="0"/>
    <xf numFmtId="0" fontId="38" fillId="12" borderId="34" applyNumberFormat="0" applyAlignment="0" applyProtection="0"/>
    <xf numFmtId="0" fontId="40" fillId="13" borderId="37" applyNumberFormat="0" applyAlignment="0" applyProtection="0"/>
    <xf numFmtId="165" fontId="3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41" fillId="0" borderId="0" applyNumberFormat="0" applyFill="0" applyBorder="0" applyAlignment="0" applyProtection="0"/>
    <xf numFmtId="0" fontId="33" fillId="8" borderId="0" applyNumberFormat="0" applyBorder="0" applyAlignment="0" applyProtection="0"/>
    <xf numFmtId="0" fontId="30" fillId="0" borderId="31" applyNumberFormat="0" applyFill="0" applyAlignment="0" applyProtection="0"/>
    <xf numFmtId="0" fontId="31" fillId="0" borderId="32" applyNumberFormat="0" applyFill="0" applyAlignment="0" applyProtection="0"/>
    <xf numFmtId="0" fontId="32" fillId="0" borderId="33" applyNumberFormat="0" applyFill="0" applyAlignment="0" applyProtection="0"/>
    <xf numFmtId="0" fontId="32" fillId="0" borderId="0" applyNumberFormat="0" applyFill="0" applyBorder="0" applyAlignment="0" applyProtection="0"/>
    <xf numFmtId="0" fontId="36" fillId="11" borderId="34" applyNumberFormat="0" applyAlignment="0" applyProtection="0"/>
    <xf numFmtId="0" fontId="39" fillId="0" borderId="36" applyNumberFormat="0" applyFill="0" applyAlignment="0" applyProtection="0"/>
    <xf numFmtId="0" fontId="35" fillId="10" borderId="0" applyNumberFormat="0" applyBorder="0" applyAlignment="0" applyProtection="0"/>
    <xf numFmtId="0" fontId="6" fillId="0" borderId="0"/>
    <xf numFmtId="0" fontId="3" fillId="0" borderId="0"/>
    <xf numFmtId="0" fontId="10" fillId="0" borderId="0"/>
    <xf numFmtId="0" fontId="65" fillId="0" borderId="0">
      <alignment vertical="top"/>
    </xf>
    <xf numFmtId="0" fontId="3" fillId="14" borderId="38" applyNumberFormat="0" applyFont="0" applyAlignment="0" applyProtection="0"/>
    <xf numFmtId="0" fontId="37" fillId="12" borderId="35" applyNumberFormat="0" applyAlignment="0" applyProtection="0"/>
    <xf numFmtId="0" fontId="29" fillId="0" borderId="0" applyNumberFormat="0" applyFill="0" applyBorder="0" applyAlignment="0" applyProtection="0"/>
    <xf numFmtId="0" fontId="20" fillId="0" borderId="39" applyNumberFormat="0" applyFill="0" applyAlignment="0" applyProtection="0"/>
    <xf numFmtId="0" fontId="27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/>
    <xf numFmtId="166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</cellStyleXfs>
  <cellXfs count="1168">
    <xf numFmtId="0" fontId="0" fillId="0" borderId="0" xfId="0"/>
    <xf numFmtId="0" fontId="12" fillId="0" borderId="0" xfId="0" applyFont="1"/>
    <xf numFmtId="0" fontId="14" fillId="0" borderId="0" xfId="0" applyFont="1"/>
    <xf numFmtId="0" fontId="11" fillId="0" borderId="0" xfId="0" applyFont="1" applyAlignment="1">
      <alignment horizontal="right"/>
    </xf>
    <xf numFmtId="0" fontId="13" fillId="0" borderId="0" xfId="0" applyFont="1" applyAlignment="1">
      <alignment horizontal="center"/>
    </xf>
    <xf numFmtId="0" fontId="13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2" fillId="0" borderId="5" xfId="0" applyFont="1" applyBorder="1"/>
    <xf numFmtId="0" fontId="13" fillId="0" borderId="5" xfId="0" applyFont="1" applyBorder="1"/>
    <xf numFmtId="0" fontId="13" fillId="0" borderId="5" xfId="0" applyFont="1" applyBorder="1" applyAlignment="1">
      <alignment horizontal="center"/>
    </xf>
    <xf numFmtId="0" fontId="14" fillId="0" borderId="5" xfId="0" applyFont="1" applyBorder="1"/>
    <xf numFmtId="0" fontId="0" fillId="0" borderId="5" xfId="0" applyBorder="1"/>
    <xf numFmtId="0" fontId="9" fillId="0" borderId="0" xfId="0" applyFont="1"/>
    <xf numFmtId="0" fontId="0" fillId="0" borderId="0" xfId="0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9" fillId="0" borderId="0" xfId="0" applyFont="1" applyAlignment="1">
      <alignment horizontal="left"/>
    </xf>
    <xf numFmtId="0" fontId="9" fillId="0" borderId="9" xfId="0" applyFont="1" applyBorder="1"/>
    <xf numFmtId="0" fontId="0" fillId="0" borderId="10" xfId="0" applyBorder="1"/>
    <xf numFmtId="0" fontId="0" fillId="0" borderId="9" xfId="0" applyBorder="1"/>
    <xf numFmtId="0" fontId="9" fillId="0" borderId="9" xfId="0" applyFont="1" applyBorder="1" applyAlignment="1">
      <alignment horizontal="left"/>
    </xf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9" xfId="0" applyBorder="1" applyAlignment="1">
      <alignment horizontal="right"/>
    </xf>
    <xf numFmtId="0" fontId="17" fillId="0" borderId="0" xfId="0" applyFont="1" applyAlignment="1">
      <alignment horizontal="center"/>
    </xf>
    <xf numFmtId="0" fontId="17" fillId="0" borderId="10" xfId="0" applyFont="1" applyBorder="1" applyAlignment="1">
      <alignment horizontal="center"/>
    </xf>
    <xf numFmtId="0" fontId="10" fillId="0" borderId="0" xfId="0" applyFont="1"/>
    <xf numFmtId="0" fontId="16" fillId="0" borderId="0" xfId="0" applyFont="1"/>
    <xf numFmtId="41" fontId="0" fillId="0" borderId="0" xfId="1" applyFont="1"/>
    <xf numFmtId="0" fontId="20" fillId="0" borderId="0" xfId="0" applyFont="1" applyAlignment="1">
      <alignment horizontal="center"/>
    </xf>
    <xf numFmtId="0" fontId="20" fillId="0" borderId="0" xfId="0" applyFont="1"/>
    <xf numFmtId="0" fontId="20" fillId="0" borderId="0" xfId="0" applyFont="1" applyAlignment="1">
      <alignment horizontal="left"/>
    </xf>
    <xf numFmtId="0" fontId="20" fillId="0" borderId="14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20" fillId="0" borderId="14" xfId="0" applyFont="1" applyBorder="1" applyAlignment="1">
      <alignment horizontal="center"/>
    </xf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20" fillId="0" borderId="17" xfId="0" applyFont="1" applyBorder="1" applyAlignment="1">
      <alignment horizontal="center"/>
    </xf>
    <xf numFmtId="0" fontId="0" fillId="0" borderId="17" xfId="0" applyBorder="1"/>
    <xf numFmtId="0" fontId="0" fillId="0" borderId="18" xfId="0" applyBorder="1"/>
    <xf numFmtId="0" fontId="20" fillId="0" borderId="0" xfId="0" applyFont="1" applyAlignment="1">
      <alignment horizontal="center" vertical="center"/>
    </xf>
    <xf numFmtId="0" fontId="10" fillId="0" borderId="14" xfId="0" applyFont="1" applyBorder="1"/>
    <xf numFmtId="0" fontId="10" fillId="0" borderId="14" xfId="0" applyFont="1" applyBorder="1" applyAlignment="1">
      <alignment horizontal="center"/>
    </xf>
    <xf numFmtId="0" fontId="0" fillId="0" borderId="14" xfId="0" applyBorder="1" applyAlignment="1">
      <alignment horizontal="center"/>
    </xf>
    <xf numFmtId="0" fontId="20" fillId="0" borderId="14" xfId="0" applyFont="1" applyBorder="1"/>
    <xf numFmtId="0" fontId="0" fillId="2" borderId="0" xfId="0" applyFill="1" applyAlignment="1">
      <alignment horizontal="center"/>
    </xf>
    <xf numFmtId="0" fontId="10" fillId="2" borderId="0" xfId="0" applyFont="1" applyFill="1" applyAlignment="1">
      <alignment horizontal="center"/>
    </xf>
    <xf numFmtId="0" fontId="20" fillId="2" borderId="14" xfId="0" applyFont="1" applyFill="1" applyBorder="1" applyAlignment="1">
      <alignment horizontal="center" vertical="center" wrapText="1"/>
    </xf>
    <xf numFmtId="0" fontId="20" fillId="2" borderId="14" xfId="0" applyFont="1" applyFill="1" applyBorder="1" applyAlignment="1">
      <alignment horizontal="center"/>
    </xf>
    <xf numFmtId="0" fontId="20" fillId="0" borderId="14" xfId="3" applyFont="1" applyBorder="1" applyAlignment="1">
      <alignment horizontal="center"/>
    </xf>
    <xf numFmtId="167" fontId="20" fillId="0" borderId="14" xfId="4" applyNumberFormat="1" applyFont="1" applyFill="1" applyBorder="1" applyAlignment="1">
      <alignment horizontal="center"/>
    </xf>
    <xf numFmtId="166" fontId="20" fillId="0" borderId="14" xfId="5" applyFont="1" applyFill="1" applyBorder="1" applyAlignment="1">
      <alignment horizontal="center"/>
    </xf>
    <xf numFmtId="0" fontId="21" fillId="0" borderId="0" xfId="3"/>
    <xf numFmtId="0" fontId="21" fillId="0" borderId="14" xfId="3" applyBorder="1"/>
    <xf numFmtId="166" fontId="0" fillId="0" borderId="14" xfId="5" applyFont="1" applyFill="1" applyBorder="1"/>
    <xf numFmtId="0" fontId="20" fillId="0" borderId="14" xfId="3" applyFont="1" applyBorder="1" applyAlignment="1">
      <alignment horizontal="center" vertical="top" wrapText="1"/>
    </xf>
    <xf numFmtId="166" fontId="20" fillId="0" borderId="14" xfId="6" applyFont="1" applyFill="1" applyBorder="1" applyAlignment="1">
      <alignment horizontal="center" vertical="top" wrapText="1"/>
    </xf>
    <xf numFmtId="166" fontId="22" fillId="0" borderId="14" xfId="6" applyFont="1" applyFill="1" applyBorder="1" applyAlignment="1">
      <alignment horizontal="center" vertical="top" wrapText="1"/>
    </xf>
    <xf numFmtId="166" fontId="23" fillId="0" borderId="14" xfId="6" applyFont="1" applyFill="1" applyBorder="1" applyAlignment="1">
      <alignment horizontal="center" vertical="top" wrapText="1"/>
    </xf>
    <xf numFmtId="166" fontId="0" fillId="0" borderId="14" xfId="7" applyFont="1" applyFill="1" applyBorder="1" applyAlignment="1">
      <alignment horizontal="left"/>
    </xf>
    <xf numFmtId="37" fontId="0" fillId="0" borderId="14" xfId="7" applyNumberFormat="1" applyFont="1" applyFill="1" applyBorder="1" applyAlignment="1">
      <alignment horizontal="center"/>
    </xf>
    <xf numFmtId="165" fontId="0" fillId="0" borderId="14" xfId="7" applyNumberFormat="1" applyFont="1" applyFill="1" applyBorder="1" applyAlignment="1">
      <alignment horizontal="left"/>
    </xf>
    <xf numFmtId="10" fontId="0" fillId="0" borderId="14" xfId="7" applyNumberFormat="1" applyFont="1" applyFill="1" applyBorder="1" applyAlignment="1">
      <alignment horizontal="center"/>
    </xf>
    <xf numFmtId="10" fontId="0" fillId="0" borderId="14" xfId="8" applyNumberFormat="1" applyFont="1" applyFill="1" applyBorder="1" applyAlignment="1">
      <alignment horizontal="center"/>
    </xf>
    <xf numFmtId="166" fontId="24" fillId="0" borderId="14" xfId="7" applyFont="1" applyFill="1" applyBorder="1" applyAlignment="1">
      <alignment horizontal="left"/>
    </xf>
    <xf numFmtId="10" fontId="24" fillId="0" borderId="14" xfId="8" applyNumberFormat="1" applyFont="1" applyFill="1" applyBorder="1" applyAlignment="1">
      <alignment horizontal="center"/>
    </xf>
    <xf numFmtId="166" fontId="0" fillId="0" borderId="14" xfId="6" applyFont="1" applyFill="1" applyBorder="1" applyAlignment="1">
      <alignment horizontal="left"/>
    </xf>
    <xf numFmtId="166" fontId="20" fillId="0" borderId="14" xfId="5" applyFont="1" applyFill="1" applyBorder="1" applyAlignment="1">
      <alignment horizontal="center" vertical="top" wrapText="1"/>
    </xf>
    <xf numFmtId="166" fontId="22" fillId="0" borderId="14" xfId="5" applyFont="1" applyFill="1" applyBorder="1" applyAlignment="1">
      <alignment horizontal="center" vertical="top" wrapText="1"/>
    </xf>
    <xf numFmtId="168" fontId="20" fillId="0" borderId="14" xfId="9" applyFont="1" applyFill="1" applyBorder="1" applyAlignment="1">
      <alignment horizontal="center" vertical="top" wrapText="1"/>
    </xf>
    <xf numFmtId="0" fontId="25" fillId="3" borderId="14" xfId="10" applyFont="1" applyFill="1" applyBorder="1" applyAlignment="1">
      <alignment vertical="center" wrapText="1"/>
    </xf>
    <xf numFmtId="0" fontId="25" fillId="3" borderId="14" xfId="10" applyFont="1" applyFill="1" applyBorder="1" applyAlignment="1">
      <alignment horizontal="center" vertical="center" wrapText="1"/>
    </xf>
    <xf numFmtId="167" fontId="25" fillId="3" borderId="14" xfId="4" applyNumberFormat="1" applyFont="1" applyFill="1" applyBorder="1" applyAlignment="1">
      <alignment vertical="center" wrapText="1"/>
    </xf>
    <xf numFmtId="0" fontId="26" fillId="4" borderId="14" xfId="10" applyFont="1" applyFill="1" applyBorder="1" applyAlignment="1">
      <alignment horizontal="center" vertical="top" wrapText="1"/>
    </xf>
    <xf numFmtId="0" fontId="26" fillId="4" borderId="14" xfId="10" applyFont="1" applyFill="1" applyBorder="1" applyAlignment="1">
      <alignment vertical="top" wrapText="1"/>
    </xf>
    <xf numFmtId="0" fontId="0" fillId="0" borderId="14" xfId="0" applyBorder="1" applyAlignment="1">
      <alignment horizontal="center" vertical="center" wrapText="1"/>
    </xf>
    <xf numFmtId="43" fontId="21" fillId="0" borderId="0" xfId="3" applyNumberFormat="1"/>
    <xf numFmtId="43" fontId="0" fillId="0" borderId="0" xfId="2" applyFont="1"/>
    <xf numFmtId="43" fontId="20" fillId="0" borderId="0" xfId="2" applyFont="1"/>
    <xf numFmtId="43" fontId="20" fillId="0" borderId="14" xfId="2" applyFont="1" applyBorder="1" applyAlignment="1">
      <alignment horizontal="center" vertical="center" wrapText="1"/>
    </xf>
    <xf numFmtId="43" fontId="20" fillId="0" borderId="14" xfId="2" applyFont="1" applyBorder="1"/>
    <xf numFmtId="166" fontId="0" fillId="2" borderId="14" xfId="7" applyFont="1" applyFill="1" applyBorder="1" applyAlignment="1">
      <alignment horizontal="left"/>
    </xf>
    <xf numFmtId="1" fontId="10" fillId="0" borderId="14" xfId="7" applyNumberFormat="1" applyFont="1" applyFill="1" applyBorder="1" applyAlignment="1">
      <alignment horizontal="left"/>
    </xf>
    <xf numFmtId="0" fontId="10" fillId="2" borderId="0" xfId="0" applyFont="1" applyFill="1"/>
    <xf numFmtId="167" fontId="26" fillId="2" borderId="14" xfId="4" applyNumberFormat="1" applyFont="1" applyFill="1" applyBorder="1" applyAlignment="1">
      <alignment horizontal="right" vertical="top" wrapText="1"/>
    </xf>
    <xf numFmtId="0" fontId="6" fillId="0" borderId="14" xfId="3" applyFont="1" applyBorder="1"/>
    <xf numFmtId="167" fontId="0" fillId="0" borderId="17" xfId="1" applyNumberFormat="1" applyFont="1" applyBorder="1"/>
    <xf numFmtId="0" fontId="6" fillId="0" borderId="14" xfId="3" applyFont="1" applyBorder="1" applyAlignment="1">
      <alignment horizontal="left"/>
    </xf>
    <xf numFmtId="0" fontId="0" fillId="2" borderId="14" xfId="0" applyFill="1" applyBorder="1"/>
    <xf numFmtId="0" fontId="0" fillId="5" borderId="14" xfId="0" applyFill="1" applyBorder="1"/>
    <xf numFmtId="0" fontId="0" fillId="6" borderId="14" xfId="0" applyFill="1" applyBorder="1"/>
    <xf numFmtId="0" fontId="21" fillId="0" borderId="14" xfId="3" applyBorder="1" applyAlignment="1">
      <alignment horizontal="center"/>
    </xf>
    <xf numFmtId="0" fontId="6" fillId="0" borderId="14" xfId="3" applyFont="1" applyBorder="1" applyAlignment="1">
      <alignment wrapText="1"/>
    </xf>
    <xf numFmtId="0" fontId="21" fillId="0" borderId="14" xfId="3" applyBorder="1" applyAlignment="1">
      <alignment horizontal="left" vertical="top"/>
    </xf>
    <xf numFmtId="15" fontId="26" fillId="4" borderId="14" xfId="10" applyNumberFormat="1" applyFont="1" applyFill="1" applyBorder="1" applyAlignment="1">
      <alignment vertical="top" wrapText="1"/>
    </xf>
    <xf numFmtId="0" fontId="7" fillId="0" borderId="0" xfId="10"/>
    <xf numFmtId="0" fontId="10" fillId="0" borderId="14" xfId="0" quotePrefix="1" applyFont="1" applyBorder="1"/>
    <xf numFmtId="41" fontId="0" fillId="0" borderId="14" xfId="1" applyFont="1" applyBorder="1"/>
    <xf numFmtId="0" fontId="10" fillId="0" borderId="14" xfId="0" applyFont="1" applyBorder="1" applyAlignment="1">
      <alignment wrapText="1"/>
    </xf>
    <xf numFmtId="0" fontId="10" fillId="0" borderId="14" xfId="0" applyFont="1" applyBorder="1" applyAlignment="1">
      <alignment horizontal="center" wrapText="1"/>
    </xf>
    <xf numFmtId="166" fontId="0" fillId="2" borderId="14" xfId="5" applyFont="1" applyFill="1" applyBorder="1"/>
    <xf numFmtId="0" fontId="0" fillId="0" borderId="15" xfId="0" applyBorder="1" applyAlignment="1">
      <alignment horizontal="center" vertical="center" wrapText="1"/>
    </xf>
    <xf numFmtId="0" fontId="0" fillId="0" borderId="14" xfId="0" applyBorder="1" applyAlignment="1">
      <alignment horizontal="left"/>
    </xf>
    <xf numFmtId="37" fontId="24" fillId="0" borderId="14" xfId="11" applyNumberFormat="1" applyFont="1" applyBorder="1" applyAlignment="1">
      <alignment horizontal="right"/>
    </xf>
    <xf numFmtId="0" fontId="10" fillId="0" borderId="0" xfId="0" applyFont="1" applyAlignment="1">
      <alignment horizontal="left" vertical="center" wrapText="1"/>
    </xf>
    <xf numFmtId="0" fontId="5" fillId="0" borderId="14" xfId="0" applyFont="1" applyBorder="1" applyAlignment="1">
      <alignment horizontal="left" wrapText="1"/>
    </xf>
    <xf numFmtId="0" fontId="24" fillId="7" borderId="14" xfId="0" applyFont="1" applyFill="1" applyBorder="1" applyAlignment="1">
      <alignment vertical="center" wrapText="1"/>
    </xf>
    <xf numFmtId="0" fontId="24" fillId="7" borderId="14" xfId="0" applyFont="1" applyFill="1" applyBorder="1" applyAlignment="1">
      <alignment horizontal="center" vertical="center"/>
    </xf>
    <xf numFmtId="0" fontId="5" fillId="0" borderId="14" xfId="0" applyFont="1" applyBorder="1" applyAlignment="1">
      <alignment horizontal="left"/>
    </xf>
    <xf numFmtId="0" fontId="5" fillId="7" borderId="14" xfId="0" applyFont="1" applyFill="1" applyBorder="1" applyAlignment="1">
      <alignment horizontal="center" vertical="center"/>
    </xf>
    <xf numFmtId="1" fontId="5" fillId="0" borderId="14" xfId="0" applyNumberFormat="1" applyFont="1" applyBorder="1" applyAlignment="1">
      <alignment horizontal="center"/>
    </xf>
    <xf numFmtId="165" fontId="5" fillId="0" borderId="14" xfId="13" applyFont="1" applyFill="1" applyBorder="1" applyAlignment="1">
      <alignment horizontal="left"/>
    </xf>
    <xf numFmtId="169" fontId="24" fillId="7" borderId="14" xfId="7" applyNumberFormat="1" applyFont="1" applyFill="1" applyBorder="1" applyAlignment="1">
      <alignment vertical="center"/>
    </xf>
    <xf numFmtId="165" fontId="5" fillId="0" borderId="14" xfId="12" applyFont="1" applyFill="1" applyBorder="1" applyAlignment="1">
      <alignment vertical="center"/>
    </xf>
    <xf numFmtId="2" fontId="0" fillId="0" borderId="14" xfId="0" applyNumberFormat="1" applyBorder="1"/>
    <xf numFmtId="0" fontId="24" fillId="7" borderId="14" xfId="0" applyFont="1" applyFill="1" applyBorder="1" applyAlignment="1">
      <alignment horizontal="center" vertical="center" wrapText="1"/>
    </xf>
    <xf numFmtId="1" fontId="0" fillId="0" borderId="14" xfId="0" applyNumberFormat="1" applyBorder="1" applyAlignment="1">
      <alignment horizontal="right"/>
    </xf>
    <xf numFmtId="0" fontId="28" fillId="0" borderId="30" xfId="0" applyFont="1" applyBorder="1" applyAlignment="1">
      <alignment horizontal="left" vertical="center" wrapText="1" readingOrder="1"/>
    </xf>
    <xf numFmtId="0" fontId="26" fillId="4" borderId="14" xfId="3" applyFont="1" applyFill="1" applyBorder="1" applyAlignment="1">
      <alignment horizontal="left" vertical="top" wrapText="1"/>
    </xf>
    <xf numFmtId="4" fontId="28" fillId="0" borderId="14" xfId="0" applyNumberFormat="1" applyFont="1" applyBorder="1" applyAlignment="1">
      <alignment horizontal="right" vertical="center" readingOrder="1"/>
    </xf>
    <xf numFmtId="4" fontId="28" fillId="0" borderId="14" xfId="0" applyNumberFormat="1" applyFont="1" applyBorder="1" applyAlignment="1">
      <alignment horizontal="center" vertical="center" readingOrder="1"/>
    </xf>
    <xf numFmtId="14" fontId="28" fillId="7" borderId="14" xfId="0" applyNumberFormat="1" applyFont="1" applyFill="1" applyBorder="1" applyAlignment="1">
      <alignment horizontal="center" vertical="center" readingOrder="1"/>
    </xf>
    <xf numFmtId="0" fontId="28" fillId="7" borderId="14" xfId="0" applyFont="1" applyFill="1" applyBorder="1" applyAlignment="1">
      <alignment horizontal="center" vertical="center" readingOrder="1"/>
    </xf>
    <xf numFmtId="37" fontId="24" fillId="0" borderId="14" xfId="11" applyNumberFormat="1" applyFont="1" applyBorder="1" applyAlignment="1">
      <alignment horizontal="center"/>
    </xf>
    <xf numFmtId="0" fontId="10" fillId="39" borderId="0" xfId="16" applyFill="1"/>
    <xf numFmtId="0" fontId="10" fillId="40" borderId="0" xfId="16" applyFill="1"/>
    <xf numFmtId="0" fontId="10" fillId="0" borderId="0" xfId="16"/>
    <xf numFmtId="0" fontId="45" fillId="39" borderId="0" xfId="16" applyFont="1" applyFill="1" applyAlignment="1">
      <alignment horizontal="center" vertical="center"/>
    </xf>
    <xf numFmtId="0" fontId="45" fillId="40" borderId="0" xfId="16" applyFont="1" applyFill="1" applyAlignment="1">
      <alignment horizontal="center" vertical="center"/>
    </xf>
    <xf numFmtId="0" fontId="45" fillId="0" borderId="0" xfId="16" applyFont="1" applyAlignment="1">
      <alignment horizontal="center" vertical="center"/>
    </xf>
    <xf numFmtId="0" fontId="10" fillId="39" borderId="7" xfId="16" applyFill="1" applyBorder="1"/>
    <xf numFmtId="0" fontId="10" fillId="0" borderId="7" xfId="16" applyBorder="1"/>
    <xf numFmtId="0" fontId="46" fillId="41" borderId="40" xfId="16" applyFont="1" applyFill="1" applyBorder="1" applyAlignment="1">
      <alignment horizontal="center" vertical="center"/>
    </xf>
    <xf numFmtId="0" fontId="46" fillId="41" borderId="41" xfId="16" applyFont="1" applyFill="1" applyBorder="1" applyAlignment="1">
      <alignment horizontal="center" vertical="center"/>
    </xf>
    <xf numFmtId="0" fontId="46" fillId="42" borderId="41" xfId="16" applyFont="1" applyFill="1" applyBorder="1" applyAlignment="1">
      <alignment horizontal="center" vertical="center"/>
    </xf>
    <xf numFmtId="0" fontId="46" fillId="42" borderId="2" xfId="16" applyFont="1" applyFill="1" applyBorder="1" applyAlignment="1">
      <alignment horizontal="center" vertical="center"/>
    </xf>
    <xf numFmtId="0" fontId="46" fillId="42" borderId="3" xfId="16" applyFont="1" applyFill="1" applyBorder="1" applyAlignment="1">
      <alignment horizontal="center" vertical="center"/>
    </xf>
    <xf numFmtId="0" fontId="46" fillId="43" borderId="26" xfId="16" applyFont="1" applyFill="1" applyBorder="1" applyAlignment="1">
      <alignment horizontal="center" vertical="center"/>
    </xf>
    <xf numFmtId="0" fontId="46" fillId="45" borderId="42" xfId="16" applyFont="1" applyFill="1" applyBorder="1" applyAlignment="1">
      <alignment horizontal="center" vertical="center"/>
    </xf>
    <xf numFmtId="0" fontId="46" fillId="47" borderId="1" xfId="16" applyFont="1" applyFill="1" applyBorder="1" applyAlignment="1">
      <alignment horizontal="center" vertical="center"/>
    </xf>
    <xf numFmtId="0" fontId="46" fillId="47" borderId="2" xfId="16" applyFont="1" applyFill="1" applyBorder="1" applyAlignment="1">
      <alignment horizontal="center" vertical="center"/>
    </xf>
    <xf numFmtId="0" fontId="46" fillId="47" borderId="45" xfId="16" applyFont="1" applyFill="1" applyBorder="1" applyAlignment="1">
      <alignment horizontal="center" vertical="center"/>
    </xf>
    <xf numFmtId="0" fontId="46" fillId="47" borderId="46" xfId="16" applyFont="1" applyFill="1" applyBorder="1" applyAlignment="1">
      <alignment horizontal="center" vertical="center"/>
    </xf>
    <xf numFmtId="0" fontId="46" fillId="39" borderId="40" xfId="16" applyFont="1" applyFill="1" applyBorder="1" applyAlignment="1">
      <alignment horizontal="center" vertical="center"/>
    </xf>
    <xf numFmtId="0" fontId="46" fillId="50" borderId="9" xfId="16" applyFont="1" applyFill="1" applyBorder="1" applyAlignment="1">
      <alignment horizontal="center" vertical="center"/>
    </xf>
    <xf numFmtId="0" fontId="46" fillId="42" borderId="9" xfId="16" applyFont="1" applyFill="1" applyBorder="1" applyAlignment="1">
      <alignment horizontal="center" vertical="center"/>
    </xf>
    <xf numFmtId="0" fontId="46" fillId="42" borderId="5" xfId="16" applyFont="1" applyFill="1" applyBorder="1" applyAlignment="1">
      <alignment horizontal="center" vertical="center"/>
    </xf>
    <xf numFmtId="0" fontId="46" fillId="43" borderId="27" xfId="16" applyFont="1" applyFill="1" applyBorder="1" applyAlignment="1">
      <alignment horizontal="center" vertical="center"/>
    </xf>
    <xf numFmtId="0" fontId="46" fillId="45" borderId="47" xfId="16" applyFont="1" applyFill="1" applyBorder="1" applyAlignment="1">
      <alignment horizontal="center" vertical="center"/>
    </xf>
    <xf numFmtId="0" fontId="46" fillId="47" borderId="4" xfId="16" applyFont="1" applyFill="1" applyBorder="1" applyAlignment="1">
      <alignment horizontal="center" vertical="center"/>
    </xf>
    <xf numFmtId="0" fontId="46" fillId="43" borderId="28" xfId="16" applyFont="1" applyFill="1" applyBorder="1" applyAlignment="1">
      <alignment horizontal="center" vertical="center"/>
    </xf>
    <xf numFmtId="0" fontId="46" fillId="42" borderId="7" xfId="16" applyFont="1" applyFill="1" applyBorder="1" applyAlignment="1">
      <alignment horizontal="center" vertical="center"/>
    </xf>
    <xf numFmtId="0" fontId="46" fillId="50" borderId="4" xfId="16" applyFont="1" applyFill="1" applyBorder="1" applyAlignment="1">
      <alignment horizontal="center" vertical="center"/>
    </xf>
    <xf numFmtId="0" fontId="46" fillId="45" borderId="7" xfId="16" applyFont="1" applyFill="1" applyBorder="1" applyAlignment="1">
      <alignment horizontal="center" vertical="center"/>
    </xf>
    <xf numFmtId="0" fontId="46" fillId="47" borderId="5" xfId="16" applyFont="1" applyFill="1" applyBorder="1" applyAlignment="1">
      <alignment horizontal="center" vertical="center"/>
    </xf>
    <xf numFmtId="0" fontId="10" fillId="51" borderId="0" xfId="16" applyFill="1"/>
    <xf numFmtId="0" fontId="46" fillId="5" borderId="7" xfId="16" applyFont="1" applyFill="1" applyBorder="1" applyAlignment="1">
      <alignment horizontal="center" vertical="center"/>
    </xf>
    <xf numFmtId="0" fontId="46" fillId="5" borderId="8" xfId="16" applyFont="1" applyFill="1" applyBorder="1" applyAlignment="1">
      <alignment horizontal="center" vertical="center"/>
    </xf>
    <xf numFmtId="0" fontId="46" fillId="52" borderId="11" xfId="16" applyFont="1" applyFill="1" applyBorder="1" applyAlignment="1">
      <alignment horizontal="center" vertical="center"/>
    </xf>
    <xf numFmtId="0" fontId="46" fillId="52" borderId="12" xfId="16" applyFont="1" applyFill="1" applyBorder="1" applyAlignment="1">
      <alignment horizontal="center" vertical="center"/>
    </xf>
    <xf numFmtId="49" fontId="46" fillId="52" borderId="7" xfId="16" applyNumberFormat="1" applyFont="1" applyFill="1" applyBorder="1" applyAlignment="1">
      <alignment horizontal="center" vertical="center"/>
    </xf>
    <xf numFmtId="0" fontId="46" fillId="39" borderId="45" xfId="16" applyFont="1" applyFill="1" applyBorder="1" applyAlignment="1">
      <alignment horizontal="center" vertical="center"/>
    </xf>
    <xf numFmtId="0" fontId="46" fillId="39" borderId="49" xfId="16" applyFont="1" applyFill="1" applyBorder="1" applyAlignment="1">
      <alignment horizontal="center" vertical="center"/>
    </xf>
    <xf numFmtId="0" fontId="46" fillId="49" borderId="45" xfId="16" applyFont="1" applyFill="1" applyBorder="1" applyAlignment="1">
      <alignment horizontal="center" vertical="center"/>
    </xf>
    <xf numFmtId="0" fontId="46" fillId="49" borderId="46" xfId="16" applyFont="1" applyFill="1" applyBorder="1" applyAlignment="1">
      <alignment horizontal="center" vertical="center"/>
    </xf>
    <xf numFmtId="0" fontId="46" fillId="49" borderId="8" xfId="16" applyFont="1" applyFill="1" applyBorder="1" applyAlignment="1">
      <alignment horizontal="center" vertical="center"/>
    </xf>
    <xf numFmtId="0" fontId="46" fillId="39" borderId="7" xfId="16" applyFont="1" applyFill="1" applyBorder="1" applyAlignment="1">
      <alignment horizontal="center" vertical="center"/>
    </xf>
    <xf numFmtId="0" fontId="46" fillId="50" borderId="50" xfId="16" applyFont="1" applyFill="1" applyBorder="1" applyAlignment="1">
      <alignment horizontal="center" vertical="center"/>
    </xf>
    <xf numFmtId="0" fontId="46" fillId="52" borderId="2" xfId="16" applyFont="1" applyFill="1" applyBorder="1" applyAlignment="1">
      <alignment horizontal="center" vertical="center"/>
    </xf>
    <xf numFmtId="0" fontId="46" fillId="52" borderId="7" xfId="16" applyFont="1" applyFill="1" applyBorder="1" applyAlignment="1">
      <alignment horizontal="center" vertical="center"/>
    </xf>
    <xf numFmtId="0" fontId="46" fillId="51" borderId="12" xfId="16" applyFont="1" applyFill="1" applyBorder="1" applyAlignment="1">
      <alignment horizontal="center" vertical="center" textRotation="90"/>
    </xf>
    <xf numFmtId="0" fontId="46" fillId="51" borderId="51" xfId="16" applyFont="1" applyFill="1" applyBorder="1" applyAlignment="1">
      <alignment horizontal="center" vertical="center"/>
    </xf>
    <xf numFmtId="0" fontId="46" fillId="51" borderId="10" xfId="16" applyFont="1" applyFill="1" applyBorder="1" applyAlignment="1">
      <alignment horizontal="center" vertical="center" textRotation="90"/>
    </xf>
    <xf numFmtId="0" fontId="46" fillId="51" borderId="12" xfId="16" applyFont="1" applyFill="1" applyBorder="1" applyAlignment="1">
      <alignment horizontal="center" vertical="center"/>
    </xf>
    <xf numFmtId="0" fontId="46" fillId="51" borderId="13" xfId="16" applyFont="1" applyFill="1" applyBorder="1" applyAlignment="1">
      <alignment horizontal="center" vertical="center" textRotation="90"/>
    </xf>
    <xf numFmtId="0" fontId="46" fillId="39" borderId="9" xfId="16" applyFont="1" applyFill="1" applyBorder="1" applyAlignment="1">
      <alignment horizontal="center" vertical="center" textRotation="90"/>
    </xf>
    <xf numFmtId="49" fontId="48" fillId="2" borderId="4" xfId="0" applyNumberFormat="1" applyFont="1" applyFill="1" applyBorder="1" applyAlignment="1">
      <alignment horizontal="center" vertical="center"/>
    </xf>
    <xf numFmtId="49" fontId="48" fillId="2" borderId="5" xfId="0" applyNumberFormat="1" applyFont="1" applyFill="1" applyBorder="1" applyAlignment="1">
      <alignment horizontal="center" vertical="center"/>
    </xf>
    <xf numFmtId="0" fontId="46" fillId="2" borderId="28" xfId="16" applyFont="1" applyFill="1" applyBorder="1"/>
    <xf numFmtId="0" fontId="49" fillId="40" borderId="10" xfId="16" applyFont="1" applyFill="1" applyBorder="1" applyAlignment="1">
      <alignment horizontal="center" vertical="center" textRotation="90"/>
    </xf>
    <xf numFmtId="0" fontId="46" fillId="52" borderId="0" xfId="16" applyFont="1" applyFill="1"/>
    <xf numFmtId="0" fontId="46" fillId="52" borderId="13" xfId="16" applyFont="1" applyFill="1" applyBorder="1" applyAlignment="1">
      <alignment horizontal="center" vertical="center"/>
    </xf>
    <xf numFmtId="0" fontId="46" fillId="39" borderId="11" xfId="16" applyFont="1" applyFill="1" applyBorder="1" applyAlignment="1">
      <alignment horizontal="center" vertical="center"/>
    </xf>
    <xf numFmtId="0" fontId="49" fillId="40" borderId="12" xfId="16" applyFont="1" applyFill="1" applyBorder="1" applyAlignment="1">
      <alignment horizontal="center" vertical="center" textRotation="90"/>
    </xf>
    <xf numFmtId="0" fontId="49" fillId="40" borderId="13" xfId="16" applyFont="1" applyFill="1" applyBorder="1" applyAlignment="1">
      <alignment horizontal="center" vertical="center" textRotation="90"/>
    </xf>
    <xf numFmtId="0" fontId="46" fillId="39" borderId="9" xfId="16" applyFont="1" applyFill="1" applyBorder="1" applyAlignment="1">
      <alignment horizontal="center" vertical="center"/>
    </xf>
    <xf numFmtId="0" fontId="49" fillId="50" borderId="19" xfId="16" applyFont="1" applyFill="1" applyBorder="1" applyAlignment="1">
      <alignment horizontal="center" vertical="center" textRotation="90"/>
    </xf>
    <xf numFmtId="49" fontId="46" fillId="51" borderId="12" xfId="0" applyNumberFormat="1" applyFont="1" applyFill="1" applyBorder="1" applyAlignment="1">
      <alignment horizontal="center" vertical="center"/>
    </xf>
    <xf numFmtId="49" fontId="46" fillId="52" borderId="9" xfId="0" applyNumberFormat="1" applyFont="1" applyFill="1" applyBorder="1" applyAlignment="1">
      <alignment horizontal="center" vertical="center"/>
    </xf>
    <xf numFmtId="0" fontId="46" fillId="39" borderId="1" xfId="16" applyFont="1" applyFill="1" applyBorder="1" applyAlignment="1">
      <alignment horizontal="center" vertical="center"/>
    </xf>
    <xf numFmtId="0" fontId="46" fillId="39" borderId="2" xfId="16" applyFont="1" applyFill="1" applyBorder="1" applyAlignment="1">
      <alignment horizontal="center" vertical="center"/>
    </xf>
    <xf numFmtId="0" fontId="46" fillId="52" borderId="55" xfId="16" applyFont="1" applyFill="1" applyBorder="1" applyAlignment="1">
      <alignment horizontal="center" vertical="center"/>
    </xf>
    <xf numFmtId="0" fontId="46" fillId="39" borderId="56" xfId="16" applyFont="1" applyFill="1" applyBorder="1" applyAlignment="1">
      <alignment horizontal="center" vertical="center"/>
    </xf>
    <xf numFmtId="0" fontId="46" fillId="52" borderId="19" xfId="16" applyFont="1" applyFill="1" applyBorder="1" applyAlignment="1">
      <alignment horizontal="center" vertical="center"/>
    </xf>
    <xf numFmtId="0" fontId="46" fillId="52" borderId="9" xfId="16" applyFont="1" applyFill="1" applyBorder="1" applyAlignment="1">
      <alignment horizontal="center" vertical="center"/>
    </xf>
    <xf numFmtId="0" fontId="46" fillId="52" borderId="10" xfId="16" applyFont="1" applyFill="1" applyBorder="1" applyAlignment="1">
      <alignment horizontal="center" vertical="center"/>
    </xf>
    <xf numFmtId="0" fontId="46" fillId="39" borderId="4" xfId="16" applyFont="1" applyFill="1" applyBorder="1" applyAlignment="1">
      <alignment horizontal="center" vertical="center"/>
    </xf>
    <xf numFmtId="0" fontId="46" fillId="50" borderId="0" xfId="16" applyFont="1" applyFill="1"/>
    <xf numFmtId="49" fontId="46" fillId="55" borderId="1" xfId="0" applyNumberFormat="1" applyFont="1" applyFill="1" applyBorder="1" applyAlignment="1">
      <alignment horizontal="center" vertical="center"/>
    </xf>
    <xf numFmtId="49" fontId="46" fillId="55" borderId="2" xfId="0" applyNumberFormat="1" applyFont="1" applyFill="1" applyBorder="1" applyAlignment="1">
      <alignment horizontal="center" vertical="center"/>
    </xf>
    <xf numFmtId="0" fontId="46" fillId="55" borderId="3" xfId="16" applyFont="1" applyFill="1" applyBorder="1" applyAlignment="1">
      <alignment horizontal="center" vertical="center"/>
    </xf>
    <xf numFmtId="0" fontId="53" fillId="49" borderId="45" xfId="16" applyFont="1" applyFill="1" applyBorder="1" applyAlignment="1">
      <alignment horizontal="center" vertical="center"/>
    </xf>
    <xf numFmtId="0" fontId="53" fillId="49" borderId="49" xfId="16" applyFont="1" applyFill="1" applyBorder="1" applyAlignment="1">
      <alignment horizontal="center" vertical="center"/>
    </xf>
    <xf numFmtId="0" fontId="46" fillId="39" borderId="46" xfId="16" applyFont="1" applyFill="1" applyBorder="1" applyAlignment="1">
      <alignment horizontal="center" vertical="center"/>
    </xf>
    <xf numFmtId="0" fontId="46" fillId="56" borderId="1" xfId="16" applyFont="1" applyFill="1" applyBorder="1" applyAlignment="1">
      <alignment horizontal="center" vertical="center"/>
    </xf>
    <xf numFmtId="0" fontId="46" fillId="56" borderId="2" xfId="16" applyFont="1" applyFill="1" applyBorder="1" applyAlignment="1">
      <alignment horizontal="center" vertical="center"/>
    </xf>
    <xf numFmtId="0" fontId="46" fillId="56" borderId="57" xfId="16" applyFont="1" applyFill="1" applyBorder="1" applyAlignment="1">
      <alignment horizontal="center" vertical="center"/>
    </xf>
    <xf numFmtId="0" fontId="46" fillId="56" borderId="3" xfId="16" applyFont="1" applyFill="1" applyBorder="1" applyAlignment="1">
      <alignment horizontal="center" vertical="center"/>
    </xf>
    <xf numFmtId="0" fontId="46" fillId="39" borderId="58" xfId="16" applyFont="1" applyFill="1" applyBorder="1" applyAlignment="1">
      <alignment horizontal="center" vertical="center"/>
    </xf>
    <xf numFmtId="0" fontId="46" fillId="56" borderId="4" xfId="16" applyFont="1" applyFill="1" applyBorder="1" applyAlignment="1">
      <alignment horizontal="center" vertical="center"/>
    </xf>
    <xf numFmtId="0" fontId="46" fillId="56" borderId="59" xfId="16" applyFont="1" applyFill="1" applyBorder="1" applyAlignment="1">
      <alignment horizontal="center" vertical="center"/>
    </xf>
    <xf numFmtId="0" fontId="46" fillId="56" borderId="5" xfId="16" applyFont="1" applyFill="1" applyBorder="1" applyAlignment="1">
      <alignment horizontal="center" vertical="center"/>
    </xf>
    <xf numFmtId="0" fontId="46" fillId="55" borderId="5" xfId="16" applyFont="1" applyFill="1" applyBorder="1" applyAlignment="1">
      <alignment horizontal="center" vertical="center"/>
    </xf>
    <xf numFmtId="0" fontId="49" fillId="50" borderId="11" xfId="16" applyFont="1" applyFill="1" applyBorder="1" applyAlignment="1">
      <alignment horizontal="center" vertical="center" textRotation="90"/>
    </xf>
    <xf numFmtId="0" fontId="49" fillId="50" borderId="12" xfId="16" applyFont="1" applyFill="1" applyBorder="1" applyAlignment="1">
      <alignment horizontal="center" vertical="center" textRotation="90"/>
    </xf>
    <xf numFmtId="0" fontId="46" fillId="39" borderId="26" xfId="16" applyFont="1" applyFill="1" applyBorder="1" applyAlignment="1">
      <alignment horizontal="center" vertical="center"/>
    </xf>
    <xf numFmtId="0" fontId="46" fillId="39" borderId="27" xfId="16" applyFont="1" applyFill="1" applyBorder="1" applyAlignment="1">
      <alignment horizontal="center" vertical="center"/>
    </xf>
    <xf numFmtId="0" fontId="46" fillId="39" borderId="28" xfId="16" applyFont="1" applyFill="1" applyBorder="1" applyAlignment="1">
      <alignment horizontal="center" vertical="center"/>
    </xf>
    <xf numFmtId="0" fontId="46" fillId="52" borderId="60" xfId="16" applyFont="1" applyFill="1" applyBorder="1" applyAlignment="1">
      <alignment horizontal="center" vertical="center"/>
    </xf>
    <xf numFmtId="0" fontId="46" fillId="56" borderId="26" xfId="16" applyFont="1" applyFill="1" applyBorder="1" applyAlignment="1">
      <alignment horizontal="center" vertical="center"/>
    </xf>
    <xf numFmtId="0" fontId="46" fillId="56" borderId="28" xfId="16" applyFont="1" applyFill="1" applyBorder="1" applyAlignment="1">
      <alignment horizontal="center" vertical="center"/>
    </xf>
    <xf numFmtId="0" fontId="46" fillId="39" borderId="5" xfId="16" applyFont="1" applyFill="1" applyBorder="1" applyAlignment="1">
      <alignment horizontal="center" vertical="center"/>
    </xf>
    <xf numFmtId="0" fontId="46" fillId="55" borderId="8" xfId="16" applyFont="1" applyFill="1" applyBorder="1" applyAlignment="1">
      <alignment horizontal="center" vertical="center"/>
    </xf>
    <xf numFmtId="0" fontId="46" fillId="40" borderId="10" xfId="16" applyFont="1" applyFill="1" applyBorder="1" applyAlignment="1">
      <alignment horizontal="center" vertical="center"/>
    </xf>
    <xf numFmtId="0" fontId="46" fillId="40" borderId="12" xfId="16" applyFont="1" applyFill="1" applyBorder="1" applyAlignment="1">
      <alignment horizontal="center" vertical="center"/>
    </xf>
    <xf numFmtId="0" fontId="46" fillId="40" borderId="13" xfId="16" applyFont="1" applyFill="1" applyBorder="1" applyAlignment="1">
      <alignment horizontal="center" vertical="center"/>
    </xf>
    <xf numFmtId="0" fontId="46" fillId="50" borderId="19" xfId="16" applyFont="1" applyFill="1" applyBorder="1" applyAlignment="1">
      <alignment horizontal="center" vertical="center"/>
    </xf>
    <xf numFmtId="0" fontId="46" fillId="58" borderId="2" xfId="16" applyFont="1" applyFill="1" applyBorder="1" applyAlignment="1">
      <alignment horizontal="center" vertical="center"/>
    </xf>
    <xf numFmtId="0" fontId="46" fillId="60" borderId="7" xfId="16" applyFont="1" applyFill="1" applyBorder="1" applyAlignment="1">
      <alignment horizontal="center" vertical="center"/>
    </xf>
    <xf numFmtId="0" fontId="46" fillId="60" borderId="8" xfId="16" applyFont="1" applyFill="1" applyBorder="1" applyAlignment="1">
      <alignment horizontal="center" vertical="center"/>
    </xf>
    <xf numFmtId="0" fontId="46" fillId="59" borderId="2" xfId="16" applyFont="1" applyFill="1" applyBorder="1" applyAlignment="1">
      <alignment horizontal="center" vertical="center"/>
    </xf>
    <xf numFmtId="0" fontId="46" fillId="61" borderId="1" xfId="16" applyFont="1" applyFill="1" applyBorder="1" applyAlignment="1">
      <alignment horizontal="center" vertical="center"/>
    </xf>
    <xf numFmtId="0" fontId="46" fillId="61" borderId="4" xfId="16" applyFont="1" applyFill="1" applyBorder="1" applyAlignment="1">
      <alignment horizontal="center" vertical="center"/>
    </xf>
    <xf numFmtId="0" fontId="46" fillId="39" borderId="48" xfId="16" applyFont="1" applyFill="1" applyBorder="1" applyAlignment="1">
      <alignment horizontal="center" vertical="center"/>
    </xf>
    <xf numFmtId="0" fontId="46" fillId="51" borderId="9" xfId="16" applyFont="1" applyFill="1" applyBorder="1" applyAlignment="1">
      <alignment horizontal="center" vertical="center"/>
    </xf>
    <xf numFmtId="49" fontId="46" fillId="62" borderId="1" xfId="0" applyNumberFormat="1" applyFont="1" applyFill="1" applyBorder="1" applyAlignment="1">
      <alignment horizontal="center" vertical="center"/>
    </xf>
    <xf numFmtId="49" fontId="46" fillId="62" borderId="2" xfId="0" applyNumberFormat="1" applyFont="1" applyFill="1" applyBorder="1" applyAlignment="1">
      <alignment horizontal="center" vertical="center"/>
    </xf>
    <xf numFmtId="0" fontId="46" fillId="62" borderId="3" xfId="16" applyFont="1" applyFill="1" applyBorder="1" applyAlignment="1">
      <alignment horizontal="center" vertical="center"/>
    </xf>
    <xf numFmtId="0" fontId="46" fillId="59" borderId="7" xfId="16" applyFont="1" applyFill="1" applyBorder="1" applyAlignment="1">
      <alignment horizontal="center" vertical="center"/>
    </xf>
    <xf numFmtId="0" fontId="46" fillId="51" borderId="7" xfId="16" applyFont="1" applyFill="1" applyBorder="1"/>
    <xf numFmtId="0" fontId="46" fillId="51" borderId="0" xfId="16" applyFont="1" applyFill="1"/>
    <xf numFmtId="0" fontId="58" fillId="39" borderId="19" xfId="16" applyFont="1" applyFill="1" applyBorder="1" applyAlignment="1">
      <alignment horizontal="center" vertical="center"/>
    </xf>
    <xf numFmtId="0" fontId="58" fillId="39" borderId="20" xfId="16" applyFont="1" applyFill="1" applyBorder="1" applyAlignment="1">
      <alignment horizontal="center" vertical="center"/>
    </xf>
    <xf numFmtId="0" fontId="58" fillId="39" borderId="21" xfId="16" applyFont="1" applyFill="1" applyBorder="1" applyAlignment="1">
      <alignment horizontal="center" vertical="center"/>
    </xf>
    <xf numFmtId="0" fontId="46" fillId="39" borderId="71" xfId="16" applyFont="1" applyFill="1" applyBorder="1" applyAlignment="1">
      <alignment horizontal="center" vertical="center"/>
    </xf>
    <xf numFmtId="0" fontId="46" fillId="63" borderId="2" xfId="16" applyFont="1" applyFill="1" applyBorder="1" applyAlignment="1">
      <alignment horizontal="center" vertical="center" textRotation="90"/>
    </xf>
    <xf numFmtId="0" fontId="46" fillId="63" borderId="72" xfId="16" applyFont="1" applyFill="1" applyBorder="1" applyAlignment="1">
      <alignment horizontal="center" vertical="center" textRotation="90"/>
    </xf>
    <xf numFmtId="0" fontId="46" fillId="59" borderId="1" xfId="16" applyFont="1" applyFill="1" applyBorder="1" applyAlignment="1">
      <alignment horizontal="center" vertical="center"/>
    </xf>
    <xf numFmtId="0" fontId="46" fillId="64" borderId="2" xfId="16" applyFont="1" applyFill="1" applyBorder="1" applyAlignment="1">
      <alignment horizontal="center" vertical="center"/>
    </xf>
    <xf numFmtId="0" fontId="46" fillId="50" borderId="6" xfId="16" applyFont="1" applyFill="1" applyBorder="1" applyAlignment="1">
      <alignment horizontal="center" vertical="center"/>
    </xf>
    <xf numFmtId="0" fontId="46" fillId="50" borderId="8" xfId="16" applyFont="1" applyFill="1" applyBorder="1" applyAlignment="1">
      <alignment horizontal="center" vertical="center"/>
    </xf>
    <xf numFmtId="0" fontId="46" fillId="64" borderId="1" xfId="16" applyFont="1" applyFill="1" applyBorder="1" applyAlignment="1">
      <alignment horizontal="center" vertical="center"/>
    </xf>
    <xf numFmtId="0" fontId="46" fillId="64" borderId="3" xfId="16" applyFont="1" applyFill="1" applyBorder="1"/>
    <xf numFmtId="0" fontId="46" fillId="39" borderId="0" xfId="16" applyFont="1" applyFill="1"/>
    <xf numFmtId="0" fontId="58" fillId="51" borderId="9" xfId="16" applyFont="1" applyFill="1" applyBorder="1" applyAlignment="1">
      <alignment horizontal="center" vertical="center"/>
    </xf>
    <xf numFmtId="0" fontId="58" fillId="39" borderId="10" xfId="16" applyFont="1" applyFill="1" applyBorder="1" applyAlignment="1">
      <alignment horizontal="center" vertical="center"/>
    </xf>
    <xf numFmtId="0" fontId="46" fillId="39" borderId="50" xfId="16" applyFont="1" applyFill="1" applyBorder="1" applyAlignment="1">
      <alignment horizontal="center" vertical="center"/>
    </xf>
    <xf numFmtId="0" fontId="46" fillId="63" borderId="4" xfId="16" applyFont="1" applyFill="1" applyBorder="1" applyAlignment="1">
      <alignment horizontal="center" vertical="center"/>
    </xf>
    <xf numFmtId="0" fontId="46" fillId="63" borderId="10" xfId="16" applyFont="1" applyFill="1" applyBorder="1" applyAlignment="1">
      <alignment horizontal="center" vertical="center" textRotation="90"/>
    </xf>
    <xf numFmtId="0" fontId="46" fillId="63" borderId="5" xfId="16" applyFont="1" applyFill="1" applyBorder="1" applyAlignment="1">
      <alignment horizontal="center" vertical="center"/>
    </xf>
    <xf numFmtId="0" fontId="46" fillId="58" borderId="4" xfId="16" applyFont="1" applyFill="1" applyBorder="1" applyAlignment="1">
      <alignment horizontal="center" vertical="center"/>
    </xf>
    <xf numFmtId="0" fontId="46" fillId="59" borderId="4" xfId="16" applyFont="1" applyFill="1" applyBorder="1" applyAlignment="1">
      <alignment horizontal="center" vertical="center"/>
    </xf>
    <xf numFmtId="0" fontId="46" fillId="64" borderId="41" xfId="16" applyFont="1" applyFill="1" applyBorder="1" applyAlignment="1">
      <alignment horizontal="center" vertical="center"/>
    </xf>
    <xf numFmtId="0" fontId="46" fillId="64" borderId="5" xfId="16" applyFont="1" applyFill="1" applyBorder="1"/>
    <xf numFmtId="49" fontId="59" fillId="65" borderId="1" xfId="0" applyNumberFormat="1" applyFont="1" applyFill="1" applyBorder="1" applyAlignment="1">
      <alignment horizontal="center" vertical="center"/>
    </xf>
    <xf numFmtId="49" fontId="59" fillId="65" borderId="2" xfId="0" applyNumberFormat="1" applyFont="1" applyFill="1" applyBorder="1" applyAlignment="1">
      <alignment horizontal="center" vertical="center"/>
    </xf>
    <xf numFmtId="49" fontId="59" fillId="65" borderId="3" xfId="0" applyNumberFormat="1" applyFont="1" applyFill="1" applyBorder="1" applyAlignment="1">
      <alignment horizontal="center" vertical="center"/>
    </xf>
    <xf numFmtId="0" fontId="46" fillId="39" borderId="73" xfId="16" applyFont="1" applyFill="1" applyBorder="1" applyAlignment="1">
      <alignment horizontal="center" vertical="center"/>
    </xf>
    <xf numFmtId="0" fontId="46" fillId="64" borderId="9" xfId="16" applyFont="1" applyFill="1" applyBorder="1" applyAlignment="1">
      <alignment horizontal="center" vertical="center"/>
    </xf>
    <xf numFmtId="0" fontId="46" fillId="64" borderId="5" xfId="16" applyFont="1" applyFill="1" applyBorder="1" applyAlignment="1">
      <alignment horizontal="center" vertical="center"/>
    </xf>
    <xf numFmtId="0" fontId="46" fillId="51" borderId="74" xfId="16" applyFont="1" applyFill="1" applyBorder="1" applyAlignment="1">
      <alignment horizontal="center" vertical="center"/>
    </xf>
    <xf numFmtId="0" fontId="46" fillId="63" borderId="10" xfId="16" applyFont="1" applyFill="1" applyBorder="1" applyAlignment="1">
      <alignment horizontal="center" vertical="center"/>
    </xf>
    <xf numFmtId="0" fontId="46" fillId="62" borderId="4" xfId="16" applyFont="1" applyFill="1" applyBorder="1" applyAlignment="1">
      <alignment horizontal="center" vertical="center"/>
    </xf>
    <xf numFmtId="0" fontId="46" fillId="62" borderId="5" xfId="16" applyFont="1" applyFill="1" applyBorder="1" applyAlignment="1">
      <alignment horizontal="center" vertical="center"/>
    </xf>
    <xf numFmtId="0" fontId="46" fillId="58" borderId="6" xfId="16" applyFont="1" applyFill="1" applyBorder="1" applyAlignment="1">
      <alignment horizontal="center" vertical="center"/>
    </xf>
    <xf numFmtId="0" fontId="46" fillId="58" borderId="7" xfId="16" applyFont="1" applyFill="1" applyBorder="1" applyAlignment="1">
      <alignment horizontal="center" vertical="center"/>
    </xf>
    <xf numFmtId="0" fontId="46" fillId="50" borderId="73" xfId="16" applyFont="1" applyFill="1" applyBorder="1" applyAlignment="1">
      <alignment horizontal="center" vertical="center"/>
    </xf>
    <xf numFmtId="0" fontId="46" fillId="59" borderId="6" xfId="16" applyFont="1" applyFill="1" applyBorder="1" applyAlignment="1">
      <alignment horizontal="center" vertical="center"/>
    </xf>
    <xf numFmtId="0" fontId="46" fillId="64" borderId="7" xfId="16" applyFont="1" applyFill="1" applyBorder="1" applyAlignment="1">
      <alignment horizontal="center" vertical="center"/>
    </xf>
    <xf numFmtId="0" fontId="46" fillId="64" borderId="56" xfId="16" applyFont="1" applyFill="1" applyBorder="1" applyAlignment="1">
      <alignment horizontal="center" vertical="center"/>
    </xf>
    <xf numFmtId="49" fontId="59" fillId="64" borderId="8" xfId="0" applyNumberFormat="1" applyFont="1" applyFill="1" applyBorder="1" applyAlignment="1">
      <alignment horizontal="center" vertical="center"/>
    </xf>
    <xf numFmtId="49" fontId="46" fillId="51" borderId="75" xfId="16" applyNumberFormat="1" applyFont="1" applyFill="1" applyBorder="1" applyAlignment="1">
      <alignment horizontal="center" vertical="center"/>
    </xf>
    <xf numFmtId="0" fontId="46" fillId="62" borderId="6" xfId="16" applyFont="1" applyFill="1" applyBorder="1" applyAlignment="1">
      <alignment horizontal="center" vertical="center"/>
    </xf>
    <xf numFmtId="0" fontId="46" fillId="62" borderId="7" xfId="16" applyFont="1" applyFill="1" applyBorder="1" applyAlignment="1">
      <alignment horizontal="center" vertical="center"/>
    </xf>
    <xf numFmtId="0" fontId="46" fillId="62" borderId="8" xfId="16" applyFont="1" applyFill="1" applyBorder="1" applyAlignment="1">
      <alignment horizontal="center" vertical="center"/>
    </xf>
    <xf numFmtId="49" fontId="59" fillId="64" borderId="76" xfId="0" applyNumberFormat="1" applyFont="1" applyFill="1" applyBorder="1" applyAlignment="1">
      <alignment horizontal="center" vertical="center"/>
    </xf>
    <xf numFmtId="49" fontId="59" fillId="50" borderId="5" xfId="0" applyNumberFormat="1" applyFont="1" applyFill="1" applyBorder="1" applyAlignment="1">
      <alignment horizontal="center" vertical="center"/>
    </xf>
    <xf numFmtId="0" fontId="46" fillId="50" borderId="11" xfId="16" applyFont="1" applyFill="1" applyBorder="1" applyAlignment="1">
      <alignment horizontal="center" vertical="center"/>
    </xf>
    <xf numFmtId="0" fontId="46" fillId="50" borderId="12" xfId="16" applyFont="1" applyFill="1" applyBorder="1" applyAlignment="1">
      <alignment horizontal="center" vertical="center"/>
    </xf>
    <xf numFmtId="0" fontId="46" fillId="50" borderId="46" xfId="16" applyFont="1" applyFill="1" applyBorder="1" applyAlignment="1">
      <alignment horizontal="center" vertical="center"/>
    </xf>
    <xf numFmtId="49" fontId="59" fillId="44" borderId="40" xfId="0" applyNumberFormat="1" applyFont="1" applyFill="1" applyBorder="1" applyAlignment="1">
      <alignment horizontal="center" vertical="center"/>
    </xf>
    <xf numFmtId="49" fontId="59" fillId="44" borderId="5" xfId="0" applyNumberFormat="1" applyFont="1" applyFill="1" applyBorder="1" applyAlignment="1">
      <alignment horizontal="center" vertical="center"/>
    </xf>
    <xf numFmtId="0" fontId="46" fillId="48" borderId="2" xfId="16" applyFont="1" applyFill="1" applyBorder="1" applyAlignment="1">
      <alignment horizontal="center" vertical="center"/>
    </xf>
    <xf numFmtId="0" fontId="46" fillId="48" borderId="3" xfId="16" applyFont="1" applyFill="1" applyBorder="1" applyAlignment="1">
      <alignment horizontal="center" vertical="center"/>
    </xf>
    <xf numFmtId="0" fontId="46" fillId="63" borderId="52" xfId="16" applyFont="1" applyFill="1" applyBorder="1" applyAlignment="1">
      <alignment horizontal="center" vertical="center"/>
    </xf>
    <xf numFmtId="0" fontId="46" fillId="63" borderId="12" xfId="16" applyFont="1" applyFill="1" applyBorder="1" applyAlignment="1">
      <alignment horizontal="center" vertical="center"/>
    </xf>
    <xf numFmtId="0" fontId="46" fillId="63" borderId="12" xfId="16" applyFont="1" applyFill="1" applyBorder="1" applyAlignment="1">
      <alignment horizontal="center" vertical="center" textRotation="90"/>
    </xf>
    <xf numFmtId="0" fontId="46" fillId="63" borderId="13" xfId="16" applyFont="1" applyFill="1" applyBorder="1" applyAlignment="1">
      <alignment horizontal="center" vertical="center" textRotation="90"/>
    </xf>
    <xf numFmtId="0" fontId="46" fillId="63" borderId="11" xfId="16" applyFont="1" applyFill="1" applyBorder="1" applyAlignment="1">
      <alignment horizontal="center" vertical="center" textRotation="90"/>
    </xf>
    <xf numFmtId="0" fontId="46" fillId="63" borderId="53" xfId="16" applyFont="1" applyFill="1" applyBorder="1" applyAlignment="1">
      <alignment horizontal="center" vertical="center"/>
    </xf>
    <xf numFmtId="0" fontId="9" fillId="0" borderId="0" xfId="16" applyFont="1"/>
    <xf numFmtId="0" fontId="9" fillId="53" borderId="0" xfId="16" applyFont="1" applyFill="1"/>
    <xf numFmtId="0" fontId="10" fillId="53" borderId="0" xfId="16" applyFill="1"/>
    <xf numFmtId="0" fontId="9" fillId="7" borderId="0" xfId="16" applyFont="1" applyFill="1"/>
    <xf numFmtId="49" fontId="59" fillId="65" borderId="6" xfId="0" applyNumberFormat="1" applyFont="1" applyFill="1" applyBorder="1" applyAlignment="1">
      <alignment horizontal="center" vertical="center"/>
    </xf>
    <xf numFmtId="49" fontId="59" fillId="65" borderId="7" xfId="0" applyNumberFormat="1" applyFont="1" applyFill="1" applyBorder="1" applyAlignment="1">
      <alignment horizontal="center" vertical="center"/>
    </xf>
    <xf numFmtId="49" fontId="46" fillId="51" borderId="0" xfId="16" applyNumberFormat="1" applyFont="1" applyFill="1" applyAlignment="1">
      <alignment horizontal="center" vertical="center"/>
    </xf>
    <xf numFmtId="0" fontId="46" fillId="52" borderId="0" xfId="16" applyFont="1" applyFill="1" applyAlignment="1">
      <alignment horizontal="center" vertical="center"/>
    </xf>
    <xf numFmtId="0" fontId="46" fillId="0" borderId="40" xfId="16" applyFont="1" applyBorder="1" applyAlignment="1">
      <alignment horizontal="center" vertical="center"/>
    </xf>
    <xf numFmtId="0" fontId="46" fillId="0" borderId="0" xfId="16" applyFont="1" applyAlignment="1">
      <alignment horizontal="center" vertical="center"/>
    </xf>
    <xf numFmtId="0" fontId="46" fillId="0" borderId="0" xfId="16" applyFont="1"/>
    <xf numFmtId="0" fontId="10" fillId="0" borderId="0" xfId="16" applyAlignment="1">
      <alignment horizontal="center"/>
    </xf>
    <xf numFmtId="0" fontId="9" fillId="48" borderId="0" xfId="16" applyFont="1" applyFill="1"/>
    <xf numFmtId="0" fontId="10" fillId="48" borderId="0" xfId="16" applyFill="1"/>
    <xf numFmtId="0" fontId="46" fillId="52" borderId="48" xfId="16" applyFont="1" applyFill="1" applyBorder="1" applyAlignment="1">
      <alignment horizontal="center" vertical="center"/>
    </xf>
    <xf numFmtId="0" fontId="9" fillId="68" borderId="0" xfId="16" applyFont="1" applyFill="1"/>
    <xf numFmtId="0" fontId="10" fillId="68" borderId="0" xfId="16" applyFill="1"/>
    <xf numFmtId="0" fontId="46" fillId="7" borderId="0" xfId="16" applyFont="1" applyFill="1" applyAlignment="1">
      <alignment horizontal="center" vertical="center"/>
    </xf>
    <xf numFmtId="49" fontId="46" fillId="44" borderId="40" xfId="16" applyNumberFormat="1" applyFont="1" applyFill="1" applyBorder="1" applyAlignment="1">
      <alignment horizontal="center" vertical="center"/>
    </xf>
    <xf numFmtId="0" fontId="10" fillId="0" borderId="0" xfId="16" applyAlignment="1">
      <alignment horizontal="left" vertical="center"/>
    </xf>
    <xf numFmtId="0" fontId="58" fillId="44" borderId="40" xfId="16" applyFont="1" applyFill="1" applyBorder="1" applyAlignment="1">
      <alignment horizontal="center" vertical="center"/>
    </xf>
    <xf numFmtId="0" fontId="10" fillId="7" borderId="0" xfId="16" applyFill="1"/>
    <xf numFmtId="0" fontId="9" fillId="66" borderId="0" xfId="16" applyFont="1" applyFill="1"/>
    <xf numFmtId="0" fontId="10" fillId="66" borderId="0" xfId="16" applyFill="1"/>
    <xf numFmtId="0" fontId="46" fillId="44" borderId="5" xfId="16" applyFont="1" applyFill="1" applyBorder="1"/>
    <xf numFmtId="0" fontId="9" fillId="69" borderId="0" xfId="16" applyFont="1" applyFill="1"/>
    <xf numFmtId="0" fontId="10" fillId="69" borderId="0" xfId="16" applyFill="1"/>
    <xf numFmtId="0" fontId="58" fillId="44" borderId="5" xfId="16" applyFont="1" applyFill="1" applyBorder="1" applyAlignment="1">
      <alignment horizontal="center" vertical="center"/>
    </xf>
    <xf numFmtId="0" fontId="9" fillId="70" borderId="0" xfId="16" applyFont="1" applyFill="1"/>
    <xf numFmtId="0" fontId="10" fillId="70" borderId="0" xfId="16" applyFill="1"/>
    <xf numFmtId="0" fontId="9" fillId="45" borderId="0" xfId="16" applyFont="1" applyFill="1"/>
    <xf numFmtId="0" fontId="10" fillId="45" borderId="0" xfId="16" applyFill="1"/>
    <xf numFmtId="0" fontId="9" fillId="65" borderId="0" xfId="16" applyFont="1" applyFill="1"/>
    <xf numFmtId="0" fontId="10" fillId="65" borderId="0" xfId="16" applyFill="1"/>
    <xf numFmtId="0" fontId="9" fillId="46" borderId="0" xfId="16" applyFont="1" applyFill="1"/>
    <xf numFmtId="0" fontId="10" fillId="46" borderId="0" xfId="16" applyFill="1"/>
    <xf numFmtId="0" fontId="9" fillId="64" borderId="0" xfId="16" applyFont="1" applyFill="1"/>
    <xf numFmtId="0" fontId="10" fillId="64" borderId="0" xfId="16" applyFill="1"/>
    <xf numFmtId="49" fontId="46" fillId="52" borderId="11" xfId="16" applyNumberFormat="1" applyFont="1" applyFill="1" applyBorder="1" applyAlignment="1">
      <alignment horizontal="center" vertical="center"/>
    </xf>
    <xf numFmtId="49" fontId="46" fillId="52" borderId="12" xfId="16" applyNumberFormat="1" applyFont="1" applyFill="1" applyBorder="1" applyAlignment="1">
      <alignment horizontal="center" vertical="center"/>
    </xf>
    <xf numFmtId="49" fontId="46" fillId="52" borderId="12" xfId="16" applyNumberFormat="1" applyFont="1" applyFill="1" applyBorder="1" applyAlignment="1">
      <alignment horizontal="center" vertical="center" wrapText="1"/>
    </xf>
    <xf numFmtId="0" fontId="46" fillId="41" borderId="27" xfId="16" applyFont="1" applyFill="1" applyBorder="1"/>
    <xf numFmtId="0" fontId="46" fillId="52" borderId="78" xfId="16" applyFont="1" applyFill="1" applyBorder="1" applyAlignment="1">
      <alignment horizontal="center" vertical="center"/>
    </xf>
    <xf numFmtId="0" fontId="9" fillId="61" borderId="0" xfId="16" applyFont="1" applyFill="1"/>
    <xf numFmtId="0" fontId="10" fillId="61" borderId="0" xfId="16" applyFill="1"/>
    <xf numFmtId="0" fontId="46" fillId="41" borderId="28" xfId="16" applyFont="1" applyFill="1" applyBorder="1"/>
    <xf numFmtId="0" fontId="9" fillId="5" borderId="0" xfId="16" applyFont="1" applyFill="1"/>
    <xf numFmtId="0" fontId="10" fillId="5" borderId="0" xfId="16" applyFill="1"/>
    <xf numFmtId="0" fontId="46" fillId="39" borderId="79" xfId="16" applyFont="1" applyFill="1" applyBorder="1"/>
    <xf numFmtId="0" fontId="9" fillId="47" borderId="0" xfId="16" applyFont="1" applyFill="1"/>
    <xf numFmtId="0" fontId="10" fillId="47" borderId="0" xfId="16" applyFill="1"/>
    <xf numFmtId="0" fontId="9" fillId="59" borderId="0" xfId="16" applyFont="1" applyFill="1"/>
    <xf numFmtId="0" fontId="10" fillId="59" borderId="0" xfId="16" applyFill="1"/>
    <xf numFmtId="0" fontId="9" fillId="40" borderId="0" xfId="16" applyFont="1" applyFill="1"/>
    <xf numFmtId="0" fontId="10" fillId="0" borderId="0" xfId="16" applyAlignment="1">
      <alignment horizontal="center" vertical="center"/>
    </xf>
    <xf numFmtId="0" fontId="9" fillId="2" borderId="0" xfId="16" applyFont="1" applyFill="1"/>
    <xf numFmtId="0" fontId="10" fillId="2" borderId="0" xfId="16" applyFill="1"/>
    <xf numFmtId="0" fontId="10" fillId="0" borderId="0" xfId="16" applyAlignment="1">
      <alignment horizontal="center" vertical="top"/>
    </xf>
    <xf numFmtId="0" fontId="10" fillId="7" borderId="0" xfId="16" applyFill="1" applyAlignment="1">
      <alignment horizontal="center" vertical="center"/>
    </xf>
    <xf numFmtId="0" fontId="50" fillId="0" borderId="0" xfId="16" applyFont="1" applyAlignment="1">
      <alignment horizontal="center" vertical="center"/>
    </xf>
    <xf numFmtId="0" fontId="50" fillId="0" borderId="0" xfId="16" applyFont="1" applyAlignment="1">
      <alignment horizontal="left" vertical="center"/>
    </xf>
    <xf numFmtId="0" fontId="9" fillId="58" borderId="0" xfId="16" applyFont="1" applyFill="1"/>
    <xf numFmtId="0" fontId="10" fillId="58" borderId="0" xfId="16" applyFill="1"/>
    <xf numFmtId="0" fontId="9" fillId="57" borderId="0" xfId="16" applyFont="1" applyFill="1"/>
    <xf numFmtId="0" fontId="10" fillId="57" borderId="0" xfId="16" applyFill="1"/>
    <xf numFmtId="0" fontId="51" fillId="0" borderId="0" xfId="0" applyFont="1"/>
    <xf numFmtId="0" fontId="9" fillId="54" borderId="0" xfId="16" applyFont="1" applyFill="1"/>
    <xf numFmtId="0" fontId="10" fillId="54" borderId="0" xfId="16" applyFill="1"/>
    <xf numFmtId="0" fontId="9" fillId="55" borderId="0" xfId="16" applyFont="1" applyFill="1"/>
    <xf numFmtId="0" fontId="10" fillId="7" borderId="0" xfId="16" applyFill="1" applyAlignment="1">
      <alignment horizontal="center"/>
    </xf>
    <xf numFmtId="41" fontId="0" fillId="2" borderId="14" xfId="4" applyNumberFormat="1" applyFont="1" applyFill="1" applyBorder="1"/>
    <xf numFmtId="4" fontId="28" fillId="2" borderId="14" xfId="0" applyNumberFormat="1" applyFont="1" applyFill="1" applyBorder="1" applyAlignment="1">
      <alignment horizontal="right" vertical="center" readingOrder="1"/>
    </xf>
    <xf numFmtId="0" fontId="15" fillId="0" borderId="14" xfId="0" applyFont="1" applyBorder="1"/>
    <xf numFmtId="0" fontId="61" fillId="0" borderId="14" xfId="0" applyFont="1" applyBorder="1" applyAlignment="1">
      <alignment horizontal="center" vertical="center" wrapText="1"/>
    </xf>
    <xf numFmtId="0" fontId="63" fillId="0" borderId="14" xfId="0" applyFont="1" applyBorder="1" applyAlignment="1">
      <alignment horizontal="center"/>
    </xf>
    <xf numFmtId="41" fontId="15" fillId="0" borderId="14" xfId="1" applyFont="1" applyBorder="1" applyAlignment="1">
      <alignment vertical="center"/>
    </xf>
    <xf numFmtId="0" fontId="66" fillId="0" borderId="14" xfId="16" applyFont="1" applyBorder="1" applyAlignment="1">
      <alignment vertical="center" wrapText="1"/>
    </xf>
    <xf numFmtId="14" fontId="0" fillId="0" borderId="14" xfId="0" applyNumberFormat="1" applyBorder="1" applyAlignment="1">
      <alignment horizontal="center"/>
    </xf>
    <xf numFmtId="0" fontId="10" fillId="0" borderId="14" xfId="0" quotePrefix="1" applyFont="1" applyBorder="1" applyAlignment="1">
      <alignment horizontal="center"/>
    </xf>
    <xf numFmtId="0" fontId="67" fillId="0" borderId="0" xfId="10" applyFont="1"/>
    <xf numFmtId="167" fontId="0" fillId="0" borderId="14" xfId="1" applyNumberFormat="1" applyFont="1" applyBorder="1"/>
    <xf numFmtId="41" fontId="0" fillId="0" borderId="14" xfId="1" applyFont="1" applyFill="1" applyBorder="1"/>
    <xf numFmtId="0" fontId="48" fillId="0" borderId="14" xfId="0" applyFont="1" applyBorder="1"/>
    <xf numFmtId="37" fontId="24" fillId="0" borderId="0" xfId="11" applyNumberFormat="1" applyFont="1" applyFill="1" applyBorder="1" applyAlignment="1">
      <alignment horizontal="right"/>
    </xf>
    <xf numFmtId="166" fontId="0" fillId="0" borderId="0" xfId="11" applyFont="1" applyFill="1" applyBorder="1" applyAlignment="1">
      <alignment horizontal="left"/>
    </xf>
    <xf numFmtId="165" fontId="0" fillId="0" borderId="0" xfId="20" applyFont="1" applyFill="1" applyBorder="1"/>
    <xf numFmtId="41" fontId="0" fillId="0" borderId="0" xfId="1" applyFont="1" applyFill="1" applyBorder="1"/>
    <xf numFmtId="167" fontId="0" fillId="0" borderId="14" xfId="1" applyNumberFormat="1" applyFont="1" applyFill="1" applyBorder="1"/>
    <xf numFmtId="41" fontId="15" fillId="0" borderId="14" xfId="1" applyFont="1" applyFill="1" applyBorder="1" applyAlignment="1">
      <alignment horizontal="center" vertical="center" wrapText="1"/>
    </xf>
    <xf numFmtId="166" fontId="0" fillId="6" borderId="15" xfId="7" applyFont="1" applyFill="1" applyBorder="1" applyAlignment="1">
      <alignment horizontal="left"/>
    </xf>
    <xf numFmtId="41" fontId="15" fillId="6" borderId="14" xfId="1" applyFont="1" applyFill="1" applyBorder="1"/>
    <xf numFmtId="166" fontId="0" fillId="5" borderId="15" xfId="7" applyFont="1" applyFill="1" applyBorder="1" applyAlignment="1">
      <alignment horizontal="left"/>
    </xf>
    <xf numFmtId="0" fontId="28" fillId="5" borderId="25" xfId="0" applyFont="1" applyFill="1" applyBorder="1" applyAlignment="1">
      <alignment horizontal="center" vertical="center" wrapText="1" readingOrder="1"/>
    </xf>
    <xf numFmtId="166" fontId="0" fillId="6" borderId="25" xfId="7" applyFont="1" applyFill="1" applyBorder="1" applyAlignment="1">
      <alignment horizontal="center" wrapText="1"/>
    </xf>
    <xf numFmtId="167" fontId="26" fillId="52" borderId="14" xfId="4" applyNumberFormat="1" applyFont="1" applyFill="1" applyBorder="1" applyAlignment="1">
      <alignment horizontal="right" vertical="top" wrapText="1"/>
    </xf>
    <xf numFmtId="0" fontId="15" fillId="72" borderId="14" xfId="0" applyFont="1" applyFill="1" applyBorder="1" applyAlignment="1">
      <alignment horizontal="center" vertical="center" wrapText="1"/>
    </xf>
    <xf numFmtId="165" fontId="5" fillId="0" borderId="14" xfId="12" applyFont="1" applyFill="1" applyBorder="1" applyAlignment="1">
      <alignment horizontal="center" vertical="center"/>
    </xf>
    <xf numFmtId="0" fontId="46" fillId="2" borderId="0" xfId="0" applyFont="1" applyFill="1" applyAlignment="1">
      <alignment horizontal="center"/>
    </xf>
    <xf numFmtId="0" fontId="46" fillId="0" borderId="0" xfId="0" applyFont="1"/>
    <xf numFmtId="0" fontId="46" fillId="2" borderId="0" xfId="0" applyFont="1" applyFill="1" applyAlignment="1">
      <alignment horizontal="left"/>
    </xf>
    <xf numFmtId="0" fontId="46" fillId="0" borderId="0" xfId="0" applyFont="1" applyAlignment="1">
      <alignment horizontal="center"/>
    </xf>
    <xf numFmtId="0" fontId="46" fillId="0" borderId="0" xfId="0" applyFont="1" applyAlignment="1">
      <alignment horizontal="left"/>
    </xf>
    <xf numFmtId="14" fontId="46" fillId="0" borderId="0" xfId="0" applyNumberFormat="1" applyFont="1"/>
    <xf numFmtId="0" fontId="50" fillId="0" borderId="0" xfId="0" applyFont="1"/>
    <xf numFmtId="0" fontId="46" fillId="2" borderId="0" xfId="0" applyFont="1" applyFill="1"/>
    <xf numFmtId="0" fontId="50" fillId="0" borderId="0" xfId="0" applyFont="1" applyAlignment="1">
      <alignment horizontal="left"/>
    </xf>
    <xf numFmtId="0" fontId="24" fillId="0" borderId="14" xfId="0" applyFont="1" applyBorder="1" applyAlignment="1">
      <alignment vertical="center" wrapText="1"/>
    </xf>
    <xf numFmtId="0" fontId="0" fillId="0" borderId="14" xfId="0" applyBorder="1" applyAlignment="1">
      <alignment horizontal="left" vertical="center" wrapText="1"/>
    </xf>
    <xf numFmtId="0" fontId="24" fillId="0" borderId="14" xfId="0" applyFont="1" applyBorder="1" applyAlignment="1">
      <alignment horizontal="left" vertical="center" wrapText="1"/>
    </xf>
    <xf numFmtId="0" fontId="8" fillId="0" borderId="14" xfId="0" applyFont="1" applyBorder="1" applyAlignment="1">
      <alignment vertical="center" wrapText="1"/>
    </xf>
    <xf numFmtId="0" fontId="24" fillId="0" borderId="14" xfId="0" applyFont="1" applyBorder="1" applyAlignment="1">
      <alignment horizontal="center" vertical="center"/>
    </xf>
    <xf numFmtId="169" fontId="24" fillId="0" borderId="14" xfId="2" applyNumberFormat="1" applyFont="1" applyFill="1" applyBorder="1" applyAlignment="1">
      <alignment vertical="center"/>
    </xf>
    <xf numFmtId="165" fontId="8" fillId="0" borderId="14" xfId="4" applyFont="1" applyFill="1" applyBorder="1" applyAlignment="1">
      <alignment vertical="center" wrapText="1"/>
    </xf>
    <xf numFmtId="0" fontId="66" fillId="0" borderId="14" xfId="0" quotePrefix="1" applyFont="1" applyBorder="1" applyAlignment="1">
      <alignment horizontal="left" vertical="center" wrapText="1"/>
    </xf>
    <xf numFmtId="0" fontId="65" fillId="0" borderId="14" xfId="0" applyFont="1" applyBorder="1" applyAlignment="1">
      <alignment horizontal="left" vertical="center" wrapText="1"/>
    </xf>
    <xf numFmtId="0" fontId="8" fillId="0" borderId="14" xfId="0" applyFont="1" applyBorder="1"/>
    <xf numFmtId="0" fontId="8" fillId="0" borderId="14" xfId="0" applyFont="1" applyBorder="1" applyAlignment="1">
      <alignment wrapText="1"/>
    </xf>
    <xf numFmtId="0" fontId="66" fillId="0" borderId="14" xfId="0" applyFont="1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0" fillId="0" borderId="14" xfId="0" applyBorder="1" applyAlignment="1">
      <alignment horizontal="center" vertical="center"/>
    </xf>
    <xf numFmtId="0" fontId="8" fillId="0" borderId="14" xfId="0" applyFont="1" applyBorder="1" applyAlignment="1">
      <alignment horizontal="left" vertical="center" wrapText="1"/>
    </xf>
    <xf numFmtId="0" fontId="8" fillId="7" borderId="14" xfId="0" applyFont="1" applyFill="1" applyBorder="1" applyAlignment="1">
      <alignment horizontal="center" wrapText="1"/>
    </xf>
    <xf numFmtId="0" fontId="8" fillId="7" borderId="14" xfId="0" applyFont="1" applyFill="1" applyBorder="1" applyAlignment="1">
      <alignment vertical="center" wrapText="1"/>
    </xf>
    <xf numFmtId="0" fontId="0" fillId="7" borderId="14" xfId="0" applyFill="1" applyBorder="1" applyAlignment="1">
      <alignment vertical="center" wrapText="1"/>
    </xf>
    <xf numFmtId="0" fontId="24" fillId="7" borderId="14" xfId="0" applyFont="1" applyFill="1" applyBorder="1" applyAlignment="1">
      <alignment horizontal="left" vertical="center" wrapText="1"/>
    </xf>
    <xf numFmtId="165" fontId="8" fillId="0" borderId="14" xfId="4" applyFont="1" applyFill="1" applyBorder="1" applyAlignment="1">
      <alignment horizontal="left" vertical="center" wrapText="1"/>
    </xf>
    <xf numFmtId="0" fontId="0" fillId="0" borderId="0" xfId="0" applyAlignment="1">
      <alignment vertical="top"/>
    </xf>
    <xf numFmtId="0" fontId="0" fillId="0" borderId="7" xfId="0" applyBorder="1" applyAlignment="1">
      <alignment vertical="top"/>
    </xf>
    <xf numFmtId="0" fontId="73" fillId="0" borderId="0" xfId="0" applyFont="1" applyAlignment="1">
      <alignment vertical="top"/>
    </xf>
    <xf numFmtId="0" fontId="72" fillId="0" borderId="0" xfId="0" applyFont="1" applyAlignment="1">
      <alignment horizontal="center" vertical="top"/>
    </xf>
    <xf numFmtId="0" fontId="74" fillId="0" borderId="0" xfId="0" applyFont="1" applyAlignment="1">
      <alignment vertical="top"/>
    </xf>
    <xf numFmtId="0" fontId="73" fillId="0" borderId="0" xfId="0" applyFont="1" applyAlignment="1">
      <alignment horizontal="left" vertical="top"/>
    </xf>
    <xf numFmtId="0" fontId="73" fillId="0" borderId="12" xfId="0" applyFont="1" applyBorder="1" applyAlignment="1">
      <alignment horizontal="left" vertical="top"/>
    </xf>
    <xf numFmtId="0" fontId="75" fillId="73" borderId="15" xfId="0" applyFont="1" applyFill="1" applyBorder="1" applyAlignment="1">
      <alignment vertical="center" readingOrder="1"/>
    </xf>
    <xf numFmtId="0" fontId="76" fillId="73" borderId="25" xfId="0" applyFont="1" applyFill="1" applyBorder="1" applyAlignment="1">
      <alignment horizontal="center" vertical="center" readingOrder="1"/>
    </xf>
    <xf numFmtId="0" fontId="28" fillId="73" borderId="14" xfId="0" applyFont="1" applyFill="1" applyBorder="1" applyAlignment="1">
      <alignment horizontal="center" vertical="center" wrapText="1" readingOrder="1"/>
    </xf>
    <xf numFmtId="0" fontId="28" fillId="73" borderId="22" xfId="0" applyFont="1" applyFill="1" applyBorder="1" applyAlignment="1">
      <alignment horizontal="center" vertical="center" wrapText="1" readingOrder="1"/>
    </xf>
    <xf numFmtId="172" fontId="78" fillId="73" borderId="82" xfId="0" applyNumberFormat="1" applyFont="1" applyFill="1" applyBorder="1" applyAlignment="1">
      <alignment horizontal="center" vertical="center" readingOrder="1"/>
    </xf>
    <xf numFmtId="3" fontId="28" fillId="0" borderId="30" xfId="0" applyNumberFormat="1" applyFont="1" applyBorder="1" applyAlignment="1">
      <alignment horizontal="center" vertical="center" readingOrder="1"/>
    </xf>
    <xf numFmtId="41" fontId="28" fillId="0" borderId="30" xfId="1" applyFont="1" applyBorder="1" applyAlignment="1">
      <alignment horizontal="left" vertical="center" wrapText="1" readingOrder="1"/>
    </xf>
    <xf numFmtId="41" fontId="28" fillId="0" borderId="30" xfId="1" applyFont="1" applyBorder="1" applyAlignment="1">
      <alignment horizontal="center" vertical="center" readingOrder="1"/>
    </xf>
    <xf numFmtId="41" fontId="28" fillId="0" borderId="86" xfId="1" applyFont="1" applyBorder="1" applyAlignment="1">
      <alignment horizontal="center" vertical="center" readingOrder="1"/>
    </xf>
    <xf numFmtId="41" fontId="79" fillId="0" borderId="14" xfId="1" applyFont="1" applyBorder="1" applyAlignment="1">
      <alignment horizontal="center" vertical="center" readingOrder="1"/>
    </xf>
    <xf numFmtId="41" fontId="79" fillId="0" borderId="14" xfId="1" applyFont="1" applyBorder="1" applyAlignment="1">
      <alignment vertical="center" readingOrder="1"/>
    </xf>
    <xf numFmtId="0" fontId="73" fillId="0" borderId="0" xfId="0" applyFont="1" applyAlignment="1">
      <alignment vertical="top" wrapText="1"/>
    </xf>
    <xf numFmtId="0" fontId="73" fillId="0" borderId="0" xfId="0" applyFont="1" applyAlignment="1">
      <alignment horizontal="left" vertical="top" wrapText="1"/>
    </xf>
    <xf numFmtId="0" fontId="73" fillId="0" borderId="0" xfId="0" applyFont="1" applyAlignment="1">
      <alignment horizontal="justify" vertical="top" wrapText="1"/>
    </xf>
    <xf numFmtId="0" fontId="73" fillId="0" borderId="0" xfId="0" applyFont="1" applyAlignment="1">
      <alignment horizontal="center" vertical="center" readingOrder="1"/>
    </xf>
    <xf numFmtId="0" fontId="74" fillId="0" borderId="0" xfId="0" applyFont="1" applyAlignment="1">
      <alignment horizontal="center" vertical="center" readingOrder="1"/>
    </xf>
    <xf numFmtId="0" fontId="73" fillId="0" borderId="0" xfId="0" applyFont="1" applyAlignment="1">
      <alignment vertical="center" readingOrder="1"/>
    </xf>
    <xf numFmtId="0" fontId="28" fillId="0" borderId="0" xfId="0" applyFont="1" applyAlignment="1">
      <alignment horizontal="center" vertical="center" readingOrder="1"/>
    </xf>
    <xf numFmtId="41" fontId="28" fillId="0" borderId="30" xfId="1" applyFont="1" applyBorder="1" applyAlignment="1">
      <alignment horizontal="center" vertical="center" wrapText="1" readingOrder="1"/>
    </xf>
    <xf numFmtId="0" fontId="8" fillId="0" borderId="0" xfId="0" applyFont="1"/>
    <xf numFmtId="0" fontId="80" fillId="0" borderId="14" xfId="0" applyFont="1" applyBorder="1" applyAlignment="1">
      <alignment horizontal="center"/>
    </xf>
    <xf numFmtId="0" fontId="2" fillId="0" borderId="14" xfId="14" applyFont="1" applyBorder="1" applyAlignment="1">
      <alignment horizontal="left"/>
    </xf>
    <xf numFmtId="0" fontId="80" fillId="0" borderId="14" xfId="0" applyFont="1" applyBorder="1"/>
    <xf numFmtId="0" fontId="51" fillId="0" borderId="14" xfId="0" quotePrefix="1" applyFont="1" applyBorder="1"/>
    <xf numFmtId="0" fontId="51" fillId="0" borderId="14" xfId="0" applyFont="1" applyBorder="1"/>
    <xf numFmtId="37" fontId="2" fillId="0" borderId="14" xfId="15" applyNumberFormat="1" applyFont="1" applyFill="1" applyBorder="1" applyAlignment="1">
      <alignment horizontal="right"/>
    </xf>
    <xf numFmtId="167" fontId="80" fillId="0" borderId="14" xfId="1" applyNumberFormat="1" applyFont="1" applyFill="1" applyBorder="1"/>
    <xf numFmtId="41" fontId="80" fillId="0" borderId="14" xfId="1" applyFont="1" applyFill="1" applyBorder="1"/>
    <xf numFmtId="0" fontId="80" fillId="0" borderId="0" xfId="0" applyFont="1"/>
    <xf numFmtId="37" fontId="2" fillId="0" borderId="0" xfId="15" applyNumberFormat="1" applyFont="1" applyFill="1" applyBorder="1" applyAlignment="1">
      <alignment horizontal="right"/>
    </xf>
    <xf numFmtId="166" fontId="80" fillId="0" borderId="0" xfId="15" applyFont="1" applyFill="1" applyBorder="1" applyAlignment="1">
      <alignment horizontal="left"/>
    </xf>
    <xf numFmtId="41" fontId="80" fillId="0" borderId="0" xfId="1" applyFont="1" applyFill="1" applyBorder="1"/>
    <xf numFmtId="0" fontId="51" fillId="0" borderId="29" xfId="0" applyFont="1" applyBorder="1"/>
    <xf numFmtId="0" fontId="2" fillId="0" borderId="14" xfId="0" applyFont="1" applyBorder="1" applyAlignment="1">
      <alignment vertical="center" wrapText="1"/>
    </xf>
    <xf numFmtId="0" fontId="2" fillId="0" borderId="14" xfId="0" applyFont="1" applyBorder="1" applyAlignment="1">
      <alignment horizontal="center" vertical="center"/>
    </xf>
    <xf numFmtId="169" fontId="2" fillId="0" borderId="14" xfId="2" applyNumberFormat="1" applyFont="1" applyFill="1" applyBorder="1" applyAlignment="1">
      <alignment vertical="center"/>
    </xf>
    <xf numFmtId="0" fontId="2" fillId="0" borderId="25" xfId="0" applyFont="1" applyBorder="1" applyAlignment="1">
      <alignment vertical="center" wrapText="1"/>
    </xf>
    <xf numFmtId="0" fontId="2" fillId="0" borderId="25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83" fillId="0" borderId="14" xfId="0" quotePrefix="1" applyFont="1" applyBorder="1" applyAlignment="1">
      <alignment horizontal="left" vertical="center" wrapText="1"/>
    </xf>
    <xf numFmtId="0" fontId="80" fillId="0" borderId="14" xfId="0" applyFont="1" applyBorder="1" applyAlignment="1">
      <alignment horizontal="center" vertical="center" wrapText="1"/>
    </xf>
    <xf numFmtId="165" fontId="80" fillId="0" borderId="14" xfId="4" applyFont="1" applyFill="1" applyBorder="1" applyAlignment="1">
      <alignment vertical="center"/>
    </xf>
    <xf numFmtId="165" fontId="2" fillId="0" borderId="14" xfId="4" applyFont="1" applyFill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80" fillId="0" borderId="14" xfId="0" applyFont="1" applyBorder="1" applyAlignment="1">
      <alignment vertical="center"/>
    </xf>
    <xf numFmtId="0" fontId="80" fillId="0" borderId="14" xfId="0" applyFont="1" applyBorder="1" applyAlignment="1">
      <alignment horizontal="center" vertical="center"/>
    </xf>
    <xf numFmtId="41" fontId="2" fillId="0" borderId="14" xfId="1" applyFont="1" applyFill="1" applyBorder="1" applyAlignment="1">
      <alignment horizontal="center" vertical="center"/>
    </xf>
    <xf numFmtId="0" fontId="51" fillId="0" borderId="14" xfId="0" applyFont="1" applyBorder="1" applyAlignment="1">
      <alignment horizontal="left" vertical="center" wrapText="1"/>
    </xf>
    <xf numFmtId="170" fontId="80" fillId="0" borderId="0" xfId="20" applyNumberFormat="1" applyFont="1" applyFill="1" applyBorder="1"/>
    <xf numFmtId="0" fontId="80" fillId="0" borderId="0" xfId="0" applyFont="1" applyAlignment="1">
      <alignment horizontal="center"/>
    </xf>
    <xf numFmtId="41" fontId="80" fillId="0" borderId="0" xfId="1" applyFont="1" applyFill="1"/>
    <xf numFmtId="0" fontId="80" fillId="0" borderId="0" xfId="0" applyFont="1" applyAlignment="1">
      <alignment horizontal="center" vertical="center"/>
    </xf>
    <xf numFmtId="41" fontId="80" fillId="0" borderId="0" xfId="1" applyFont="1" applyFill="1" applyAlignment="1">
      <alignment horizontal="center" vertical="center"/>
    </xf>
    <xf numFmtId="167" fontId="51" fillId="0" borderId="14" xfId="1" applyNumberFormat="1" applyFont="1" applyFill="1" applyBorder="1"/>
    <xf numFmtId="165" fontId="80" fillId="0" borderId="0" xfId="20" applyFont="1" applyFill="1" applyBorder="1"/>
    <xf numFmtId="0" fontId="81" fillId="0" borderId="14" xfId="0" applyFont="1" applyBorder="1"/>
    <xf numFmtId="0" fontId="82" fillId="0" borderId="14" xfId="0" applyFont="1" applyBorder="1" applyAlignment="1">
      <alignment horizontal="left" vertical="center" wrapText="1"/>
    </xf>
    <xf numFmtId="0" fontId="51" fillId="0" borderId="25" xfId="0" quotePrefix="1" applyFont="1" applyBorder="1"/>
    <xf numFmtId="0" fontId="51" fillId="0" borderId="25" xfId="0" applyFont="1" applyBorder="1"/>
    <xf numFmtId="0" fontId="80" fillId="0" borderId="25" xfId="0" applyFont="1" applyBorder="1"/>
    <xf numFmtId="0" fontId="80" fillId="0" borderId="25" xfId="0" applyFont="1" applyBorder="1" applyAlignment="1">
      <alignment horizontal="center"/>
    </xf>
    <xf numFmtId="41" fontId="80" fillId="0" borderId="25" xfId="1" applyFont="1" applyFill="1" applyBorder="1"/>
    <xf numFmtId="0" fontId="80" fillId="0" borderId="14" xfId="0" applyFont="1" applyBorder="1" applyAlignment="1">
      <alignment vertical="center" wrapText="1"/>
    </xf>
    <xf numFmtId="0" fontId="2" fillId="0" borderId="14" xfId="0" quotePrefix="1" applyFont="1" applyBorder="1" applyAlignment="1">
      <alignment vertical="center" wrapText="1"/>
    </xf>
    <xf numFmtId="0" fontId="2" fillId="0" borderId="14" xfId="0" quotePrefix="1" applyFont="1" applyBorder="1" applyAlignment="1">
      <alignment horizontal="left" vertical="center"/>
    </xf>
    <xf numFmtId="0" fontId="2" fillId="0" borderId="14" xfId="0" quotePrefix="1" applyFont="1" applyBorder="1" applyAlignment="1">
      <alignment horizontal="left" vertical="center" wrapText="1"/>
    </xf>
    <xf numFmtId="0" fontId="47" fillId="0" borderId="14" xfId="0" applyFont="1" applyBorder="1" applyAlignment="1">
      <alignment horizontal="left" vertical="center" wrapText="1"/>
    </xf>
    <xf numFmtId="41" fontId="80" fillId="0" borderId="14" xfId="1" applyFont="1" applyFill="1" applyBorder="1" applyAlignment="1">
      <alignment horizontal="center" vertical="center"/>
    </xf>
    <xf numFmtId="171" fontId="80" fillId="0" borderId="14" xfId="2" applyNumberFormat="1" applyFont="1" applyFill="1" applyBorder="1" applyAlignment="1">
      <alignment vertical="center"/>
    </xf>
    <xf numFmtId="0" fontId="51" fillId="0" borderId="14" xfId="0" applyFont="1" applyBorder="1" applyAlignment="1">
      <alignment vertical="center" wrapText="1"/>
    </xf>
    <xf numFmtId="0" fontId="80" fillId="0" borderId="16" xfId="0" applyFont="1" applyBorder="1"/>
    <xf numFmtId="0" fontId="80" fillId="0" borderId="17" xfId="0" applyFont="1" applyBorder="1"/>
    <xf numFmtId="167" fontId="80" fillId="0" borderId="17" xfId="1" applyNumberFormat="1" applyFont="1" applyFill="1" applyBorder="1"/>
    <xf numFmtId="37" fontId="80" fillId="0" borderId="18" xfId="0" applyNumberFormat="1" applyFont="1" applyBorder="1"/>
    <xf numFmtId="166" fontId="80" fillId="0" borderId="0" xfId="0" applyNumberFormat="1" applyFont="1"/>
    <xf numFmtId="170" fontId="80" fillId="0" borderId="0" xfId="0" applyNumberFormat="1" applyFont="1"/>
    <xf numFmtId="37" fontId="0" fillId="0" borderId="14" xfId="0" applyNumberFormat="1" applyBorder="1"/>
    <xf numFmtId="0" fontId="7" fillId="7" borderId="0" xfId="10" applyFill="1"/>
    <xf numFmtId="0" fontId="46" fillId="7" borderId="0" xfId="16" applyFont="1" applyFill="1" applyAlignment="1">
      <alignment vertical="center"/>
    </xf>
    <xf numFmtId="0" fontId="46" fillId="7" borderId="0" xfId="16" applyFont="1" applyFill="1" applyAlignment="1">
      <alignment horizontal="center" vertical="center" textRotation="90"/>
    </xf>
    <xf numFmtId="0" fontId="46" fillId="7" borderId="0" xfId="16" applyFont="1" applyFill="1"/>
    <xf numFmtId="49" fontId="59" fillId="7" borderId="0" xfId="0" applyNumberFormat="1" applyFont="1" applyFill="1" applyAlignment="1">
      <alignment horizontal="center" vertical="center" wrapText="1"/>
    </xf>
    <xf numFmtId="49" fontId="59" fillId="7" borderId="0" xfId="0" applyNumberFormat="1" applyFont="1" applyFill="1" applyAlignment="1">
      <alignment horizontal="center" vertical="center"/>
    </xf>
    <xf numFmtId="0" fontId="46" fillId="7" borderId="0" xfId="16" applyFont="1" applyFill="1" applyAlignment="1">
      <alignment horizontal="left" vertical="center"/>
    </xf>
    <xf numFmtId="0" fontId="10" fillId="7" borderId="0" xfId="16" applyFill="1" applyAlignment="1">
      <alignment horizontal="left" vertical="center"/>
    </xf>
    <xf numFmtId="0" fontId="10" fillId="7" borderId="0" xfId="16" applyFill="1" applyAlignment="1">
      <alignment vertical="center"/>
    </xf>
    <xf numFmtId="0" fontId="10" fillId="7" borderId="0" xfId="16" applyFill="1" applyAlignment="1">
      <alignment vertical="center" wrapText="1"/>
    </xf>
    <xf numFmtId="0" fontId="46" fillId="40" borderId="0" xfId="16" applyFont="1" applyFill="1" applyAlignment="1">
      <alignment horizontal="center" vertical="center"/>
    </xf>
    <xf numFmtId="0" fontId="46" fillId="44" borderId="0" xfId="16" applyFont="1" applyFill="1" applyAlignment="1">
      <alignment horizontal="center" vertical="center"/>
    </xf>
    <xf numFmtId="0" fontId="10" fillId="45" borderId="41" xfId="16" applyFill="1" applyBorder="1"/>
    <xf numFmtId="0" fontId="10" fillId="45" borderId="2" xfId="16" applyFill="1" applyBorder="1"/>
    <xf numFmtId="0" fontId="10" fillId="45" borderId="3" xfId="16" applyFill="1" applyBorder="1"/>
    <xf numFmtId="0" fontId="46" fillId="49" borderId="0" xfId="16" applyFont="1" applyFill="1" applyAlignment="1">
      <alignment horizontal="center" vertical="center"/>
    </xf>
    <xf numFmtId="0" fontId="46" fillId="39" borderId="0" xfId="16" applyFont="1" applyFill="1" applyAlignment="1">
      <alignment horizontal="center" vertical="center"/>
    </xf>
    <xf numFmtId="49" fontId="46" fillId="42" borderId="0" xfId="16" applyNumberFormat="1" applyFont="1" applyFill="1" applyAlignment="1">
      <alignment horizontal="center" vertical="center"/>
    </xf>
    <xf numFmtId="0" fontId="46" fillId="42" borderId="0" xfId="16" applyFont="1" applyFill="1" applyAlignment="1">
      <alignment horizontal="center" vertical="center"/>
    </xf>
    <xf numFmtId="0" fontId="46" fillId="51" borderId="0" xfId="16" applyFont="1" applyFill="1" applyAlignment="1">
      <alignment horizontal="center" vertical="center"/>
    </xf>
    <xf numFmtId="0" fontId="10" fillId="45" borderId="5" xfId="16" applyFill="1" applyBorder="1"/>
    <xf numFmtId="0" fontId="46" fillId="47" borderId="0" xfId="16" applyFont="1" applyFill="1" applyAlignment="1">
      <alignment horizontal="center" vertical="center"/>
    </xf>
    <xf numFmtId="0" fontId="46" fillId="44" borderId="4" xfId="16" applyFont="1" applyFill="1" applyBorder="1"/>
    <xf numFmtId="0" fontId="46" fillId="44" borderId="0" xfId="16" applyFont="1" applyFill="1"/>
    <xf numFmtId="0" fontId="46" fillId="50" borderId="0" xfId="16" applyFont="1" applyFill="1" applyAlignment="1">
      <alignment horizontal="center" vertical="center"/>
    </xf>
    <xf numFmtId="0" fontId="10" fillId="45" borderId="9" xfId="16" applyFill="1" applyBorder="1"/>
    <xf numFmtId="0" fontId="10" fillId="45" borderId="7" xfId="16" applyFill="1" applyBorder="1"/>
    <xf numFmtId="0" fontId="10" fillId="45" borderId="8" xfId="16" applyFill="1" applyBorder="1"/>
    <xf numFmtId="49" fontId="46" fillId="52" borderId="0" xfId="16" applyNumberFormat="1" applyFont="1" applyFill="1" applyAlignment="1">
      <alignment horizontal="center" vertical="center"/>
    </xf>
    <xf numFmtId="0" fontId="49" fillId="40" borderId="0" xfId="16" applyFont="1" applyFill="1" applyAlignment="1">
      <alignment horizontal="center" vertical="center" textRotation="90"/>
    </xf>
    <xf numFmtId="0" fontId="46" fillId="51" borderId="0" xfId="16" applyFont="1" applyFill="1" applyAlignment="1">
      <alignment horizontal="center" vertical="center" textRotation="90"/>
    </xf>
    <xf numFmtId="0" fontId="46" fillId="39" borderId="0" xfId="16" applyFont="1" applyFill="1" applyAlignment="1">
      <alignment horizontal="center" vertical="center" textRotation="90"/>
    </xf>
    <xf numFmtId="49" fontId="8" fillId="2" borderId="4" xfId="0" quotePrefix="1" applyNumberFormat="1" applyFont="1" applyFill="1" applyBorder="1" applyAlignment="1">
      <alignment horizontal="center" vertical="center"/>
    </xf>
    <xf numFmtId="49" fontId="8" fillId="2" borderId="0" xfId="0" quotePrefix="1" applyNumberFormat="1" applyFont="1" applyFill="1" applyAlignment="1">
      <alignment horizontal="center" vertical="center"/>
    </xf>
    <xf numFmtId="49" fontId="8" fillId="2" borderId="0" xfId="0" applyNumberFormat="1" applyFont="1" applyFill="1" applyAlignment="1">
      <alignment vertical="center"/>
    </xf>
    <xf numFmtId="49" fontId="8" fillId="2" borderId="0" xfId="0" applyNumberFormat="1" applyFont="1" applyFill="1" applyAlignment="1">
      <alignment horizontal="center" vertical="center"/>
    </xf>
    <xf numFmtId="49" fontId="8" fillId="2" borderId="5" xfId="0" applyNumberFormat="1" applyFont="1" applyFill="1" applyBorder="1" applyAlignment="1">
      <alignment horizontal="center" vertical="center"/>
    </xf>
    <xf numFmtId="0" fontId="46" fillId="52" borderId="0" xfId="16" applyFont="1" applyFill="1" applyAlignment="1">
      <alignment horizontal="center" vertical="center" textRotation="90"/>
    </xf>
    <xf numFmtId="49" fontId="48" fillId="2" borderId="0" xfId="0" applyNumberFormat="1" applyFont="1" applyFill="1" applyAlignment="1">
      <alignment horizontal="center" vertical="center"/>
    </xf>
    <xf numFmtId="49" fontId="8" fillId="2" borderId="5" xfId="0" applyNumberFormat="1" applyFont="1" applyFill="1" applyBorder="1" applyAlignment="1">
      <alignment vertical="center"/>
    </xf>
    <xf numFmtId="49" fontId="48" fillId="2" borderId="0" xfId="0" applyNumberFormat="1" applyFont="1" applyFill="1" applyAlignment="1">
      <alignment vertical="center"/>
    </xf>
    <xf numFmtId="49" fontId="8" fillId="2" borderId="6" xfId="0" applyNumberFormat="1" applyFont="1" applyFill="1" applyBorder="1" applyAlignment="1">
      <alignment horizontal="center" vertical="center"/>
    </xf>
    <xf numFmtId="49" fontId="8" fillId="2" borderId="7" xfId="0" applyNumberFormat="1" applyFont="1" applyFill="1" applyBorder="1" applyAlignment="1">
      <alignment horizontal="center" vertical="center"/>
    </xf>
    <xf numFmtId="49" fontId="46" fillId="51" borderId="0" xfId="0" applyNumberFormat="1" applyFont="1" applyFill="1" applyAlignment="1">
      <alignment horizontal="center" vertical="center"/>
    </xf>
    <xf numFmtId="0" fontId="49" fillId="50" borderId="0" xfId="16" applyFont="1" applyFill="1" applyAlignment="1">
      <alignment horizontal="center" vertical="center" textRotation="90"/>
    </xf>
    <xf numFmtId="49" fontId="46" fillId="50" borderId="0" xfId="0" applyNumberFormat="1" applyFont="1" applyFill="1" applyAlignment="1">
      <alignment horizontal="center" vertical="center"/>
    </xf>
    <xf numFmtId="49" fontId="46" fillId="50" borderId="0" xfId="16" applyNumberFormat="1" applyFont="1" applyFill="1" applyAlignment="1">
      <alignment horizontal="center" vertical="center"/>
    </xf>
    <xf numFmtId="0" fontId="46" fillId="56" borderId="0" xfId="16" applyFont="1" applyFill="1" applyAlignment="1">
      <alignment horizontal="center" vertical="center"/>
    </xf>
    <xf numFmtId="0" fontId="46" fillId="60" borderId="0" xfId="16" applyFont="1" applyFill="1"/>
    <xf numFmtId="0" fontId="46" fillId="59" borderId="0" xfId="16" applyFont="1" applyFill="1" applyAlignment="1">
      <alignment horizontal="center" vertical="center"/>
    </xf>
    <xf numFmtId="0" fontId="46" fillId="59" borderId="5" xfId="16" applyFont="1" applyFill="1" applyBorder="1"/>
    <xf numFmtId="0" fontId="10" fillId="61" borderId="0" xfId="16" applyFill="1" applyAlignment="1">
      <alignment horizontal="center" vertical="center"/>
    </xf>
    <xf numFmtId="0" fontId="10" fillId="61" borderId="2" xfId="16" applyFill="1" applyBorder="1" applyAlignment="1">
      <alignment horizontal="center" vertical="center" textRotation="180"/>
    </xf>
    <xf numFmtId="0" fontId="10" fillId="61" borderId="4" xfId="16" applyFill="1" applyBorder="1" applyAlignment="1">
      <alignment vertical="center"/>
    </xf>
    <xf numFmtId="0" fontId="10" fillId="51" borderId="0" xfId="16" applyFill="1" applyAlignment="1">
      <alignment horizontal="center" vertical="center"/>
    </xf>
    <xf numFmtId="49" fontId="46" fillId="39" borderId="0" xfId="0" applyNumberFormat="1" applyFont="1" applyFill="1" applyAlignment="1">
      <alignment horizontal="center" vertical="center"/>
    </xf>
    <xf numFmtId="0" fontId="10" fillId="61" borderId="0" xfId="16" applyFill="1" applyAlignment="1">
      <alignment horizontal="center" vertical="center" textRotation="180"/>
    </xf>
    <xf numFmtId="0" fontId="10" fillId="61" borderId="61" xfId="16" applyFill="1" applyBorder="1" applyAlignment="1">
      <alignment vertical="center"/>
    </xf>
    <xf numFmtId="0" fontId="10" fillId="61" borderId="64" xfId="16" applyFill="1" applyBorder="1" applyAlignment="1">
      <alignment vertical="center"/>
    </xf>
    <xf numFmtId="0" fontId="10" fillId="61" borderId="65" xfId="16" applyFill="1" applyBorder="1" applyAlignment="1">
      <alignment vertical="center"/>
    </xf>
    <xf numFmtId="0" fontId="10" fillId="61" borderId="62" xfId="16" applyFill="1" applyBorder="1" applyAlignment="1">
      <alignment vertical="center"/>
    </xf>
    <xf numFmtId="0" fontId="46" fillId="51" borderId="0" xfId="16" applyFont="1" applyFill="1" applyAlignment="1">
      <alignment horizontal="center" vertical="center" wrapText="1"/>
    </xf>
    <xf numFmtId="0" fontId="46" fillId="51" borderId="0" xfId="16" applyFont="1" applyFill="1" applyAlignment="1">
      <alignment horizontal="center" vertical="center" textRotation="180" wrapText="1"/>
    </xf>
    <xf numFmtId="0" fontId="46" fillId="64" borderId="0" xfId="16" applyFont="1" applyFill="1" applyAlignment="1">
      <alignment horizontal="center" vertical="center"/>
    </xf>
    <xf numFmtId="0" fontId="58" fillId="51" borderId="0" xfId="16" applyFont="1" applyFill="1" applyAlignment="1">
      <alignment horizontal="center" vertical="center"/>
    </xf>
    <xf numFmtId="0" fontId="46" fillId="63" borderId="0" xfId="16" applyFont="1" applyFill="1" applyAlignment="1">
      <alignment horizontal="center" vertical="center" textRotation="90"/>
    </xf>
    <xf numFmtId="49" fontId="59" fillId="52" borderId="0" xfId="0" applyNumberFormat="1" applyFont="1" applyFill="1" applyAlignment="1">
      <alignment horizontal="center" vertical="center" wrapText="1"/>
    </xf>
    <xf numFmtId="49" fontId="59" fillId="50" borderId="0" xfId="0" applyNumberFormat="1" applyFont="1" applyFill="1" applyAlignment="1">
      <alignment horizontal="center" vertical="center"/>
    </xf>
    <xf numFmtId="0" fontId="46" fillId="54" borderId="0" xfId="16" applyFont="1" applyFill="1" applyAlignment="1">
      <alignment horizontal="center" vertical="center"/>
    </xf>
    <xf numFmtId="0" fontId="46" fillId="62" borderId="0" xfId="16" applyFont="1" applyFill="1" applyAlignment="1">
      <alignment horizontal="center" vertical="center"/>
    </xf>
    <xf numFmtId="0" fontId="46" fillId="53" borderId="0" xfId="16" applyFont="1" applyFill="1" applyAlignment="1">
      <alignment horizontal="left" vertical="center"/>
    </xf>
    <xf numFmtId="0" fontId="9" fillId="0" borderId="0" xfId="16" applyFont="1" applyAlignment="1">
      <alignment horizontal="center"/>
    </xf>
    <xf numFmtId="0" fontId="9" fillId="67" borderId="0" xfId="16" applyFont="1" applyFill="1"/>
    <xf numFmtId="0" fontId="46" fillId="67" borderId="0" xfId="16" applyFont="1" applyFill="1" applyAlignment="1">
      <alignment horizontal="left" vertical="center"/>
    </xf>
    <xf numFmtId="0" fontId="50" fillId="67" borderId="0" xfId="16" applyFont="1" applyFill="1" applyAlignment="1">
      <alignment horizontal="center" vertical="center"/>
    </xf>
    <xf numFmtId="0" fontId="46" fillId="48" borderId="0" xfId="16" applyFont="1" applyFill="1" applyAlignment="1">
      <alignment horizontal="left" vertical="center"/>
    </xf>
    <xf numFmtId="0" fontId="10" fillId="0" borderId="0" xfId="16" applyAlignment="1">
      <alignment horizontal="left"/>
    </xf>
    <xf numFmtId="0" fontId="46" fillId="69" borderId="0" xfId="16" applyFont="1" applyFill="1" applyAlignment="1">
      <alignment horizontal="center" vertical="center"/>
    </xf>
    <xf numFmtId="0" fontId="46" fillId="69" borderId="0" xfId="16" applyFont="1" applyFill="1" applyAlignment="1">
      <alignment horizontal="left" vertical="center"/>
    </xf>
    <xf numFmtId="0" fontId="46" fillId="68" borderId="0" xfId="16" applyFont="1" applyFill="1" applyAlignment="1">
      <alignment horizontal="center" vertical="center"/>
    </xf>
    <xf numFmtId="0" fontId="46" fillId="68" borderId="0" xfId="16" applyFont="1" applyFill="1" applyAlignment="1">
      <alignment horizontal="left" vertical="center"/>
    </xf>
    <xf numFmtId="0" fontId="46" fillId="45" borderId="0" xfId="16" applyFont="1" applyFill="1" applyAlignment="1">
      <alignment horizontal="left" vertical="center"/>
    </xf>
    <xf numFmtId="0" fontId="46" fillId="66" borderId="0" xfId="16" applyFont="1" applyFill="1" applyAlignment="1">
      <alignment horizontal="center" vertical="center"/>
    </xf>
    <xf numFmtId="0" fontId="46" fillId="66" borderId="0" xfId="16" applyFont="1" applyFill="1" applyAlignment="1">
      <alignment horizontal="left" vertical="center"/>
    </xf>
    <xf numFmtId="0" fontId="46" fillId="44" borderId="77" xfId="16" applyFont="1" applyFill="1" applyBorder="1"/>
    <xf numFmtId="0" fontId="46" fillId="44" borderId="8" xfId="16" applyFont="1" applyFill="1" applyBorder="1"/>
    <xf numFmtId="49" fontId="46" fillId="51" borderId="1" xfId="16" applyNumberFormat="1" applyFont="1" applyFill="1" applyBorder="1" applyAlignment="1">
      <alignment horizontal="center" vertical="center"/>
    </xf>
    <xf numFmtId="49" fontId="46" fillId="52" borderId="0" xfId="0" applyNumberFormat="1" applyFont="1" applyFill="1" applyAlignment="1">
      <alignment horizontal="center" vertical="center" wrapText="1"/>
    </xf>
    <xf numFmtId="0" fontId="46" fillId="70" borderId="0" xfId="16" applyFont="1" applyFill="1" applyAlignment="1">
      <alignment horizontal="center" vertical="center"/>
    </xf>
    <xf numFmtId="0" fontId="46" fillId="70" borderId="0" xfId="16" applyFont="1" applyFill="1" applyAlignment="1">
      <alignment horizontal="left" vertical="center"/>
    </xf>
    <xf numFmtId="0" fontId="46" fillId="46" borderId="0" xfId="16" applyFont="1" applyFill="1" applyAlignment="1">
      <alignment horizontal="center" vertical="center"/>
    </xf>
    <xf numFmtId="0" fontId="46" fillId="46" borderId="0" xfId="16" applyFont="1" applyFill="1" applyAlignment="1">
      <alignment horizontal="left" vertical="center"/>
    </xf>
    <xf numFmtId="49" fontId="46" fillId="52" borderId="0" xfId="16" applyNumberFormat="1" applyFont="1" applyFill="1" applyAlignment="1">
      <alignment horizontal="center" vertical="center" wrapText="1"/>
    </xf>
    <xf numFmtId="0" fontId="46" fillId="65" borderId="0" xfId="16" applyFont="1" applyFill="1" applyAlignment="1">
      <alignment horizontal="center" vertical="center"/>
    </xf>
    <xf numFmtId="0" fontId="46" fillId="65" borderId="0" xfId="16" applyFont="1" applyFill="1" applyAlignment="1">
      <alignment horizontal="left" vertical="center"/>
    </xf>
    <xf numFmtId="0" fontId="10" fillId="0" borderId="0" xfId="16" applyAlignment="1">
      <alignment horizontal="right" vertical="center"/>
    </xf>
    <xf numFmtId="0" fontId="46" fillId="5" borderId="0" xfId="16" applyFont="1" applyFill="1" applyAlignment="1">
      <alignment horizontal="left" vertical="center"/>
    </xf>
    <xf numFmtId="0" fontId="10" fillId="39" borderId="79" xfId="16" applyFill="1" applyBorder="1" applyAlignment="1">
      <alignment horizontal="center" vertical="center"/>
    </xf>
    <xf numFmtId="0" fontId="10" fillId="52" borderId="48" xfId="16" applyFill="1" applyBorder="1" applyAlignment="1">
      <alignment horizontal="center" vertical="center"/>
    </xf>
    <xf numFmtId="0" fontId="46" fillId="64" borderId="0" xfId="16" applyFont="1" applyFill="1" applyAlignment="1">
      <alignment horizontal="left" vertical="center"/>
    </xf>
    <xf numFmtId="0" fontId="10" fillId="39" borderId="80" xfId="16" applyFill="1" applyBorder="1" applyAlignment="1">
      <alignment horizontal="center" vertical="center"/>
    </xf>
    <xf numFmtId="0" fontId="10" fillId="52" borderId="81" xfId="16" applyFill="1" applyBorder="1" applyAlignment="1">
      <alignment horizontal="center" vertical="center"/>
    </xf>
    <xf numFmtId="0" fontId="10" fillId="39" borderId="40" xfId="16" applyFill="1" applyBorder="1" applyAlignment="1">
      <alignment horizontal="center" vertical="center"/>
    </xf>
    <xf numFmtId="0" fontId="10" fillId="39" borderId="0" xfId="16" applyFill="1" applyAlignment="1">
      <alignment horizontal="center" vertical="center"/>
    </xf>
    <xf numFmtId="0" fontId="10" fillId="39" borderId="48" xfId="16" applyFill="1" applyBorder="1" applyAlignment="1">
      <alignment horizontal="center" vertical="center"/>
    </xf>
    <xf numFmtId="0" fontId="46" fillId="47" borderId="0" xfId="16" applyFont="1" applyFill="1" applyAlignment="1">
      <alignment horizontal="left" vertical="center"/>
    </xf>
    <xf numFmtId="0" fontId="10" fillId="71" borderId="45" xfId="16" applyFill="1" applyBorder="1" applyAlignment="1">
      <alignment horizontal="center" vertical="center"/>
    </xf>
    <xf numFmtId="0" fontId="10" fillId="71" borderId="46" xfId="16" applyFill="1" applyBorder="1" applyAlignment="1">
      <alignment horizontal="center" vertical="center"/>
    </xf>
    <xf numFmtId="0" fontId="10" fillId="71" borderId="49" xfId="16" applyFill="1" applyBorder="1" applyAlignment="1">
      <alignment horizontal="center" vertical="center"/>
    </xf>
    <xf numFmtId="0" fontId="10" fillId="39" borderId="62" xfId="16" applyFill="1" applyBorder="1" applyAlignment="1">
      <alignment horizontal="center" vertical="center"/>
    </xf>
    <xf numFmtId="0" fontId="10" fillId="39" borderId="81" xfId="16" applyFill="1" applyBorder="1" applyAlignment="1">
      <alignment horizontal="center" vertical="center"/>
    </xf>
    <xf numFmtId="0" fontId="46" fillId="61" borderId="0" xfId="16" applyFont="1" applyFill="1" applyAlignment="1">
      <alignment horizontal="center" vertical="center"/>
    </xf>
    <xf numFmtId="0" fontId="46" fillId="61" borderId="0" xfId="16" applyFont="1" applyFill="1" applyAlignment="1">
      <alignment horizontal="left" vertical="center"/>
    </xf>
    <xf numFmtId="49" fontId="46" fillId="0" borderId="0" xfId="0" quotePrefix="1" applyNumberFormat="1" applyFont="1" applyAlignment="1">
      <alignment horizontal="center" vertical="center"/>
    </xf>
    <xf numFmtId="0" fontId="46" fillId="40" borderId="0" xfId="16" applyFont="1" applyFill="1" applyAlignment="1">
      <alignment horizontal="left" vertical="center"/>
    </xf>
    <xf numFmtId="49" fontId="59" fillId="0" borderId="0" xfId="0" applyNumberFormat="1" applyFont="1" applyAlignment="1">
      <alignment horizontal="center" vertical="center"/>
    </xf>
    <xf numFmtId="49" fontId="46" fillId="0" borderId="0" xfId="16" applyNumberFormat="1" applyFont="1" applyAlignment="1">
      <alignment horizontal="center" vertical="center"/>
    </xf>
    <xf numFmtId="0" fontId="10" fillId="0" borderId="0" xfId="16" applyAlignment="1">
      <alignment vertical="center"/>
    </xf>
    <xf numFmtId="0" fontId="46" fillId="2" borderId="0" xfId="16" applyFont="1" applyFill="1" applyAlignment="1">
      <alignment horizontal="center" vertical="center"/>
    </xf>
    <xf numFmtId="0" fontId="46" fillId="2" borderId="0" xfId="16" applyFont="1" applyFill="1" applyAlignment="1">
      <alignment horizontal="left" vertical="center"/>
    </xf>
    <xf numFmtId="0" fontId="46" fillId="59" borderId="0" xfId="16" applyFont="1" applyFill="1" applyAlignment="1">
      <alignment horizontal="left" vertical="center"/>
    </xf>
    <xf numFmtId="0" fontId="46" fillId="0" borderId="0" xfId="16" applyFont="1" applyAlignment="1">
      <alignment horizontal="center" vertical="center" textRotation="90"/>
    </xf>
    <xf numFmtId="0" fontId="51" fillId="0" borderId="0" xfId="0" applyFont="1" applyAlignment="1">
      <alignment horizontal="center"/>
    </xf>
    <xf numFmtId="0" fontId="46" fillId="58" borderId="0" xfId="16" applyFont="1" applyFill="1" applyAlignment="1">
      <alignment horizontal="left" vertical="center"/>
    </xf>
    <xf numFmtId="0" fontId="46" fillId="54" borderId="0" xfId="16" applyFont="1" applyFill="1" applyAlignment="1">
      <alignment horizontal="left" vertical="center"/>
    </xf>
    <xf numFmtId="0" fontId="46" fillId="57" borderId="0" xfId="16" applyFont="1" applyFill="1" applyAlignment="1">
      <alignment horizontal="left" vertical="center"/>
    </xf>
    <xf numFmtId="0" fontId="15" fillId="0" borderId="14" xfId="0" applyFont="1" applyBorder="1" applyAlignment="1">
      <alignment horizontal="center" vertical="center" wrapText="1"/>
    </xf>
    <xf numFmtId="0" fontId="15" fillId="6" borderId="14" xfId="0" applyFont="1" applyFill="1" applyBorder="1" applyAlignment="1">
      <alignment horizontal="center" vertical="center" wrapText="1"/>
    </xf>
    <xf numFmtId="0" fontId="62" fillId="6" borderId="14" xfId="0" applyFont="1" applyFill="1" applyBorder="1" applyAlignment="1">
      <alignment horizontal="center" vertical="center" wrapText="1"/>
    </xf>
    <xf numFmtId="4" fontId="62" fillId="0" borderId="14" xfId="0" applyNumberFormat="1" applyFont="1" applyBorder="1" applyAlignment="1">
      <alignment horizontal="center" vertical="center" wrapText="1"/>
    </xf>
    <xf numFmtId="0" fontId="63" fillId="0" borderId="14" xfId="0" applyFont="1" applyBorder="1" applyAlignment="1">
      <alignment horizontal="center" vertical="center" wrapText="1"/>
    </xf>
    <xf numFmtId="0" fontId="62" fillId="0" borderId="14" xfId="0" applyFont="1" applyBorder="1" applyAlignment="1">
      <alignment horizontal="center" vertical="center" wrapText="1"/>
    </xf>
    <xf numFmtId="4" fontId="64" fillId="0" borderId="14" xfId="0" applyNumberFormat="1" applyFont="1" applyBorder="1" applyAlignment="1">
      <alignment horizontal="center" vertical="center" wrapText="1"/>
    </xf>
    <xf numFmtId="0" fontId="15" fillId="74" borderId="14" xfId="0" applyFont="1" applyFill="1" applyBorder="1" applyAlignment="1">
      <alignment horizontal="center" vertical="center" wrapText="1"/>
    </xf>
    <xf numFmtId="43" fontId="15" fillId="0" borderId="14" xfId="0" applyNumberFormat="1" applyFont="1" applyBorder="1" applyAlignment="1">
      <alignment horizontal="center" vertical="center" wrapText="1"/>
    </xf>
    <xf numFmtId="4" fontId="62" fillId="7" borderId="14" xfId="0" applyNumberFormat="1" applyFont="1" applyFill="1" applyBorder="1" applyAlignment="1">
      <alignment horizontal="center" vertical="center" wrapText="1"/>
    </xf>
    <xf numFmtId="0" fontId="15" fillId="5" borderId="14" xfId="0" applyFont="1" applyFill="1" applyBorder="1" applyAlignment="1">
      <alignment horizontal="center" vertical="center" wrapText="1"/>
    </xf>
    <xf numFmtId="0" fontId="15" fillId="7" borderId="14" xfId="0" applyFont="1" applyFill="1" applyBorder="1" applyAlignment="1">
      <alignment horizontal="center" vertical="center" wrapText="1"/>
    </xf>
    <xf numFmtId="0" fontId="15" fillId="2" borderId="14" xfId="0" applyFont="1" applyFill="1" applyBorder="1" applyAlignment="1">
      <alignment horizontal="center" vertical="center" wrapText="1"/>
    </xf>
    <xf numFmtId="0" fontId="15" fillId="52" borderId="14" xfId="0" applyFont="1" applyFill="1" applyBorder="1" applyAlignment="1">
      <alignment horizontal="center" vertical="center" wrapText="1"/>
    </xf>
    <xf numFmtId="4" fontId="28" fillId="0" borderId="14" xfId="0" applyNumberFormat="1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1" fontId="0" fillId="0" borderId="14" xfId="7" applyNumberFormat="1" applyFont="1" applyFill="1" applyBorder="1" applyAlignment="1">
      <alignment horizontal="center" vertical="center" wrapText="1"/>
    </xf>
    <xf numFmtId="1" fontId="21" fillId="0" borderId="14" xfId="3" applyNumberFormat="1" applyBorder="1" applyAlignment="1">
      <alignment horizontal="center" vertical="center" wrapText="1"/>
    </xf>
    <xf numFmtId="166" fontId="0" fillId="6" borderId="15" xfId="7" applyFont="1" applyFill="1" applyBorder="1" applyAlignment="1">
      <alignment horizontal="center" vertical="center" wrapText="1"/>
    </xf>
    <xf numFmtId="166" fontId="0" fillId="0" borderId="14" xfId="7" applyFont="1" applyFill="1" applyBorder="1" applyAlignment="1">
      <alignment horizontal="center" vertical="center" wrapText="1"/>
    </xf>
    <xf numFmtId="166" fontId="10" fillId="6" borderId="25" xfId="7" applyFont="1" applyFill="1" applyBorder="1" applyAlignment="1">
      <alignment horizontal="center" vertical="center" wrapText="1"/>
    </xf>
    <xf numFmtId="166" fontId="0" fillId="6" borderId="14" xfId="7" applyFont="1" applyFill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166" fontId="0" fillId="6" borderId="25" xfId="7" applyFont="1" applyFill="1" applyBorder="1" applyAlignment="1">
      <alignment horizontal="center" vertical="center" wrapText="1"/>
    </xf>
    <xf numFmtId="166" fontId="0" fillId="5" borderId="15" xfId="7" applyFont="1" applyFill="1" applyBorder="1" applyAlignment="1">
      <alignment horizontal="center" vertical="center" wrapText="1"/>
    </xf>
    <xf numFmtId="0" fontId="28" fillId="5" borderId="25" xfId="0" applyFont="1" applyFill="1" applyBorder="1" applyAlignment="1">
      <alignment horizontal="center" vertical="center" wrapText="1"/>
    </xf>
    <xf numFmtId="166" fontId="0" fillId="2" borderId="14" xfId="7" applyFont="1" applyFill="1" applyBorder="1" applyAlignment="1">
      <alignment horizontal="center" vertical="center" wrapText="1"/>
    </xf>
    <xf numFmtId="0" fontId="85" fillId="0" borderId="0" xfId="0" applyFont="1"/>
    <xf numFmtId="4" fontId="21" fillId="0" borderId="0" xfId="3" applyNumberFormat="1"/>
    <xf numFmtId="41" fontId="28" fillId="0" borderId="30" xfId="1" applyFont="1" applyBorder="1" applyAlignment="1">
      <alignment vertical="center" readingOrder="1"/>
    </xf>
    <xf numFmtId="166" fontId="8" fillId="0" borderId="14" xfId="7" applyFont="1" applyFill="1" applyBorder="1" applyAlignment="1">
      <alignment horizontal="center" vertical="center" wrapText="1"/>
    </xf>
    <xf numFmtId="0" fontId="28" fillId="7" borderId="29" xfId="0" applyFont="1" applyFill="1" applyBorder="1" applyAlignment="1">
      <alignment vertical="center" wrapText="1" readingOrder="1"/>
    </xf>
    <xf numFmtId="166" fontId="0" fillId="0" borderId="15" xfId="7" applyFont="1" applyFill="1" applyBorder="1" applyAlignment="1">
      <alignment horizontal="left"/>
    </xf>
    <xf numFmtId="0" fontId="28" fillId="7" borderId="87" xfId="0" applyFont="1" applyFill="1" applyBorder="1" applyAlignment="1">
      <alignment horizontal="left" vertical="center" wrapText="1" readingOrder="1"/>
    </xf>
    <xf numFmtId="1" fontId="10" fillId="0" borderId="15" xfId="7" applyNumberFormat="1" applyFont="1" applyFill="1" applyBorder="1" applyAlignment="1">
      <alignment horizontal="left"/>
    </xf>
    <xf numFmtId="166" fontId="0" fillId="0" borderId="25" xfId="7" applyFont="1" applyFill="1" applyBorder="1" applyAlignment="1">
      <alignment horizontal="left"/>
    </xf>
    <xf numFmtId="1" fontId="10" fillId="0" borderId="25" xfId="7" applyNumberFormat="1" applyFont="1" applyFill="1" applyBorder="1" applyAlignment="1">
      <alignment horizontal="left"/>
    </xf>
    <xf numFmtId="0" fontId="28" fillId="7" borderId="14" xfId="0" applyFont="1" applyFill="1" applyBorder="1" applyAlignment="1">
      <alignment horizontal="left" vertical="center" wrapText="1" readingOrder="1"/>
    </xf>
    <xf numFmtId="0" fontId="2" fillId="2" borderId="14" xfId="0" applyFont="1" applyFill="1" applyBorder="1" applyAlignment="1">
      <alignment horizontal="left" vertical="center" wrapText="1"/>
    </xf>
    <xf numFmtId="0" fontId="80" fillId="2" borderId="14" xfId="0" applyFont="1" applyFill="1" applyBorder="1"/>
    <xf numFmtId="0" fontId="2" fillId="2" borderId="14" xfId="0" applyFont="1" applyFill="1" applyBorder="1" applyAlignment="1">
      <alignment vertical="center" wrapText="1"/>
    </xf>
    <xf numFmtId="0" fontId="2" fillId="2" borderId="14" xfId="0" applyFont="1" applyFill="1" applyBorder="1" applyAlignment="1">
      <alignment vertical="center"/>
    </xf>
    <xf numFmtId="0" fontId="80" fillId="2" borderId="14" xfId="0" applyFont="1" applyFill="1" applyBorder="1" applyAlignment="1">
      <alignment vertical="center" wrapText="1"/>
    </xf>
    <xf numFmtId="0" fontId="24" fillId="0" borderId="14" xfId="0" applyFont="1" applyBorder="1" applyAlignment="1" applyProtection="1">
      <alignment vertical="center" wrapText="1"/>
      <protection locked="0"/>
    </xf>
    <xf numFmtId="0" fontId="66" fillId="0" borderId="14" xfId="0" applyFont="1" applyBorder="1" applyAlignment="1" applyProtection="1">
      <alignment vertical="center" wrapText="1"/>
      <protection locked="0"/>
    </xf>
    <xf numFmtId="0" fontId="24" fillId="0" borderId="14" xfId="0" applyFont="1" applyBorder="1" applyAlignment="1" applyProtection="1">
      <alignment wrapText="1"/>
      <protection locked="0"/>
    </xf>
    <xf numFmtId="0" fontId="80" fillId="0" borderId="14" xfId="0" applyFont="1" applyBorder="1" applyAlignment="1">
      <alignment wrapText="1"/>
    </xf>
    <xf numFmtId="0" fontId="80" fillId="0" borderId="14" xfId="0" applyFont="1" applyBorder="1" applyAlignment="1">
      <alignment vertical="top"/>
    </xf>
    <xf numFmtId="0" fontId="24" fillId="0" borderId="14" xfId="0" applyFont="1" applyBorder="1" applyProtection="1">
      <protection hidden="1"/>
    </xf>
    <xf numFmtId="0" fontId="24" fillId="0" borderId="14" xfId="0" applyFont="1" applyBorder="1" applyAlignment="1" applyProtection="1">
      <alignment vertical="center"/>
      <protection hidden="1"/>
    </xf>
    <xf numFmtId="0" fontId="24" fillId="0" borderId="14" xfId="0" applyFont="1" applyBorder="1" applyAlignment="1" applyProtection="1">
      <alignment horizontal="center"/>
      <protection locked="0"/>
    </xf>
    <xf numFmtId="0" fontId="24" fillId="0" borderId="14" xfId="0" applyFont="1" applyBorder="1" applyAlignment="1" applyProtection="1">
      <alignment horizontal="center" vertical="center"/>
      <protection locked="0"/>
    </xf>
    <xf numFmtId="0" fontId="62" fillId="0" borderId="0" xfId="0" applyFont="1" applyAlignment="1">
      <alignment horizontal="left" vertical="center" wrapText="1"/>
    </xf>
    <xf numFmtId="0" fontId="86" fillId="0" borderId="0" xfId="0" applyFont="1" applyAlignment="1">
      <alignment horizontal="center"/>
    </xf>
    <xf numFmtId="0" fontId="15" fillId="0" borderId="0" xfId="0" applyFont="1" applyAlignment="1">
      <alignment vertical="center"/>
    </xf>
    <xf numFmtId="0" fontId="15" fillId="0" borderId="0" xfId="0" applyFont="1"/>
    <xf numFmtId="0" fontId="15" fillId="0" borderId="0" xfId="0" applyFont="1" applyAlignment="1">
      <alignment horizontal="center" vertical="center" wrapText="1"/>
    </xf>
    <xf numFmtId="0" fontId="62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15" fillId="0" borderId="14" xfId="0" applyFont="1" applyBorder="1" applyAlignment="1">
      <alignment horizontal="center" vertical="center"/>
    </xf>
    <xf numFmtId="0" fontId="62" fillId="52" borderId="14" xfId="0" applyFont="1" applyFill="1" applyBorder="1" applyAlignment="1">
      <alignment horizontal="center" vertical="center" wrapText="1"/>
    </xf>
    <xf numFmtId="0" fontId="8" fillId="0" borderId="14" xfId="0" quotePrefix="1" applyFont="1" applyBorder="1"/>
    <xf numFmtId="0" fontId="0" fillId="0" borderId="15" xfId="0" applyBorder="1" applyAlignment="1" applyProtection="1">
      <alignment vertical="center" wrapText="1"/>
      <protection hidden="1"/>
    </xf>
    <xf numFmtId="0" fontId="0" fillId="0" borderId="14" xfId="0" applyBorder="1" applyAlignment="1" applyProtection="1">
      <alignment vertical="center"/>
      <protection locked="0"/>
    </xf>
    <xf numFmtId="0" fontId="48" fillId="0" borderId="14" xfId="0" applyFont="1" applyBorder="1" applyAlignment="1">
      <alignment wrapText="1"/>
    </xf>
    <xf numFmtId="0" fontId="0" fillId="2" borderId="15" xfId="0" applyFill="1" applyBorder="1" applyAlignment="1" applyProtection="1">
      <alignment vertical="center" wrapText="1"/>
      <protection hidden="1"/>
    </xf>
    <xf numFmtId="0" fontId="24" fillId="0" borderId="14" xfId="0" applyFont="1" applyBorder="1" applyAlignment="1" applyProtection="1">
      <alignment vertical="center" wrapText="1"/>
      <protection hidden="1"/>
    </xf>
    <xf numFmtId="165" fontId="2" fillId="0" borderId="14" xfId="4" applyFont="1" applyFill="1" applyBorder="1" applyAlignment="1">
      <alignment horizontal="center" vertical="center"/>
    </xf>
    <xf numFmtId="0" fontId="51" fillId="2" borderId="14" xfId="0" applyFont="1" applyFill="1" applyBorder="1" applyAlignment="1">
      <alignment horizontal="left" vertical="center" wrapText="1"/>
    </xf>
    <xf numFmtId="0" fontId="2" fillId="2" borderId="14" xfId="0" quotePrefix="1" applyFont="1" applyFill="1" applyBorder="1" applyAlignment="1">
      <alignment horizontal="left" vertical="center"/>
    </xf>
    <xf numFmtId="0" fontId="2" fillId="2" borderId="14" xfId="0" quotePrefix="1" applyFont="1" applyFill="1" applyBorder="1" applyAlignment="1">
      <alignment horizontal="left" vertical="center" wrapText="1"/>
    </xf>
    <xf numFmtId="0" fontId="80" fillId="2" borderId="14" xfId="0" applyFont="1" applyFill="1" applyBorder="1" applyAlignment="1">
      <alignment horizontal="center" vertical="center" wrapText="1"/>
    </xf>
    <xf numFmtId="0" fontId="80" fillId="2" borderId="14" xfId="0" applyFont="1" applyFill="1" applyBorder="1" applyAlignment="1">
      <alignment vertical="center"/>
    </xf>
    <xf numFmtId="165" fontId="83" fillId="0" borderId="14" xfId="4" applyFont="1" applyFill="1" applyBorder="1" applyAlignment="1">
      <alignment horizontal="center" vertical="center"/>
    </xf>
    <xf numFmtId="0" fontId="24" fillId="7" borderId="14" xfId="0" applyFont="1" applyFill="1" applyBorder="1" applyAlignment="1">
      <alignment vertical="center"/>
    </xf>
    <xf numFmtId="0" fontId="5" fillId="7" borderId="14" xfId="0" applyFont="1" applyFill="1" applyBorder="1" applyAlignment="1">
      <alignment vertical="center"/>
    </xf>
    <xf numFmtId="0" fontId="66" fillId="2" borderId="14" xfId="0" applyFont="1" applyFill="1" applyBorder="1" applyAlignment="1" applyProtection="1">
      <alignment wrapText="1"/>
      <protection hidden="1"/>
    </xf>
    <xf numFmtId="0" fontId="24" fillId="2" borderId="14" xfId="0" applyFont="1" applyFill="1" applyBorder="1" applyAlignment="1" applyProtection="1">
      <alignment wrapText="1"/>
      <protection locked="0"/>
    </xf>
    <xf numFmtId="0" fontId="24" fillId="2" borderId="14" xfId="0" applyFont="1" applyFill="1" applyBorder="1" applyProtection="1">
      <protection hidden="1"/>
    </xf>
    <xf numFmtId="0" fontId="0" fillId="2" borderId="14" xfId="0" applyFill="1" applyBorder="1" applyAlignment="1" applyProtection="1">
      <alignment vertical="center" wrapText="1"/>
      <protection locked="0"/>
    </xf>
    <xf numFmtId="0" fontId="0" fillId="0" borderId="14" xfId="0" applyBorder="1" applyAlignment="1" applyProtection="1">
      <alignment vertical="center"/>
      <protection hidden="1"/>
    </xf>
    <xf numFmtId="0" fontId="0" fillId="0" borderId="14" xfId="0" applyBorder="1" applyAlignment="1" applyProtection="1">
      <alignment vertical="center" wrapText="1"/>
      <protection locked="0"/>
    </xf>
    <xf numFmtId="0" fontId="24" fillId="7" borderId="14" xfId="0" applyFont="1" applyFill="1" applyBorder="1" applyAlignment="1" applyProtection="1">
      <alignment vertical="center" wrapText="1"/>
      <protection locked="0"/>
    </xf>
    <xf numFmtId="164" fontId="15" fillId="0" borderId="0" xfId="0" applyNumberFormat="1" applyFont="1"/>
    <xf numFmtId="0" fontId="1" fillId="0" borderId="14" xfId="0" applyFont="1" applyBorder="1" applyAlignment="1">
      <alignment horizontal="left" vertical="center" wrapText="1"/>
    </xf>
    <xf numFmtId="0" fontId="51" fillId="0" borderId="0" xfId="0" applyFont="1" applyAlignment="1">
      <alignment vertical="center" wrapText="1"/>
    </xf>
    <xf numFmtId="166" fontId="0" fillId="52" borderId="14" xfId="7" applyFont="1" applyFill="1" applyBorder="1" applyAlignment="1">
      <alignment horizontal="left"/>
    </xf>
    <xf numFmtId="0" fontId="15" fillId="43" borderId="14" xfId="0" applyFont="1" applyFill="1" applyBorder="1" applyAlignment="1">
      <alignment horizontal="center" vertical="center" wrapText="1"/>
    </xf>
    <xf numFmtId="0" fontId="87" fillId="0" borderId="0" xfId="0" applyFont="1"/>
    <xf numFmtId="0" fontId="88" fillId="0" borderId="0" xfId="0" applyFont="1"/>
    <xf numFmtId="0" fontId="89" fillId="0" borderId="0" xfId="0" applyFont="1"/>
    <xf numFmtId="37" fontId="2" fillId="0" borderId="14" xfId="15" applyNumberFormat="1" applyFont="1" applyFill="1" applyBorder="1" applyAlignment="1">
      <alignment horizontal="center"/>
    </xf>
    <xf numFmtId="0" fontId="8" fillId="0" borderId="14" xfId="0" applyFont="1" applyBorder="1" applyAlignment="1">
      <alignment horizontal="center"/>
    </xf>
    <xf numFmtId="37" fontId="80" fillId="0" borderId="17" xfId="0" applyNumberFormat="1" applyFont="1" applyBorder="1" applyAlignment="1">
      <alignment horizontal="center"/>
    </xf>
    <xf numFmtId="0" fontId="0" fillId="0" borderId="15" xfId="0" applyBorder="1" applyAlignment="1" applyProtection="1">
      <alignment horizontal="center" vertical="center"/>
      <protection locked="0"/>
    </xf>
    <xf numFmtId="167" fontId="0" fillId="0" borderId="15" xfId="1" applyNumberFormat="1" applyFont="1" applyBorder="1" applyAlignment="1" applyProtection="1">
      <alignment vertical="center"/>
      <protection locked="0"/>
    </xf>
    <xf numFmtId="167" fontId="48" fillId="0" borderId="15" xfId="1" applyNumberFormat="1" applyFont="1" applyBorder="1" applyAlignment="1" applyProtection="1">
      <alignment vertical="center"/>
      <protection locked="0"/>
    </xf>
    <xf numFmtId="0" fontId="0" fillId="0" borderId="15" xfId="0" applyBorder="1" applyAlignment="1" applyProtection="1">
      <alignment vertical="center"/>
      <protection hidden="1"/>
    </xf>
    <xf numFmtId="0" fontId="0" fillId="0" borderId="0" xfId="0" applyAlignment="1" applyProtection="1">
      <alignment vertical="center" wrapText="1"/>
      <protection locked="0"/>
    </xf>
    <xf numFmtId="0" fontId="90" fillId="0" borderId="14" xfId="0" applyFont="1" applyBorder="1" applyAlignment="1" applyProtection="1">
      <alignment vertical="center" wrapText="1"/>
      <protection locked="0"/>
    </xf>
    <xf numFmtId="166" fontId="24" fillId="0" borderId="14" xfId="0" applyNumberFormat="1" applyFont="1" applyBorder="1" applyAlignment="1" applyProtection="1">
      <alignment vertical="center"/>
      <protection locked="0"/>
    </xf>
    <xf numFmtId="167" fontId="24" fillId="0" borderId="14" xfId="1" applyNumberFormat="1" applyFont="1" applyBorder="1" applyAlignment="1" applyProtection="1">
      <alignment vertical="center"/>
      <protection locked="0"/>
    </xf>
    <xf numFmtId="0" fontId="0" fillId="0" borderId="0" xfId="0" applyAlignment="1">
      <alignment horizontal="center"/>
    </xf>
    <xf numFmtId="0" fontId="0" fillId="0" borderId="30" xfId="0" applyBorder="1" applyAlignment="1" applyProtection="1">
      <alignment vertical="center" wrapText="1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167" fontId="0" fillId="0" borderId="14" xfId="17" applyNumberFormat="1" applyFont="1" applyBorder="1" applyAlignment="1" applyProtection="1">
      <alignment vertical="center"/>
      <protection locked="0"/>
    </xf>
    <xf numFmtId="0" fontId="0" fillId="0" borderId="0" xfId="0" applyAlignment="1">
      <alignment horizontal="center"/>
    </xf>
    <xf numFmtId="0" fontId="2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0" fillId="0" borderId="0" xfId="0" applyFont="1" applyAlignment="1">
      <alignment horizontal="center"/>
    </xf>
    <xf numFmtId="0" fontId="46" fillId="0" borderId="0" xfId="16" applyFont="1" applyAlignment="1">
      <alignment horizontal="left" vertical="center"/>
    </xf>
    <xf numFmtId="49" fontId="59" fillId="65" borderId="4" xfId="0" applyNumberFormat="1" applyFont="1" applyFill="1" applyBorder="1" applyAlignment="1">
      <alignment horizontal="center" vertical="center"/>
    </xf>
    <xf numFmtId="49" fontId="59" fillId="65" borderId="0" xfId="0" applyNumberFormat="1" applyFont="1" applyFill="1" applyAlignment="1">
      <alignment horizontal="center" vertical="center"/>
    </xf>
    <xf numFmtId="49" fontId="59" fillId="65" borderId="5" xfId="0" applyNumberFormat="1" applyFont="1" applyFill="1" applyBorder="1" applyAlignment="1">
      <alignment horizontal="center" vertical="center"/>
    </xf>
    <xf numFmtId="0" fontId="60" fillId="0" borderId="0" xfId="16" applyFont="1" applyAlignment="1">
      <alignment horizontal="center" vertical="top"/>
    </xf>
    <xf numFmtId="0" fontId="46" fillId="48" borderId="0" xfId="16" applyFont="1" applyFill="1" applyAlignment="1">
      <alignment horizontal="center" vertical="center"/>
    </xf>
    <xf numFmtId="0" fontId="46" fillId="48" borderId="4" xfId="16" applyFont="1" applyFill="1" applyBorder="1" applyAlignment="1">
      <alignment horizontal="center" vertical="center"/>
    </xf>
    <xf numFmtId="0" fontId="46" fillId="63" borderId="1" xfId="16" applyFont="1" applyFill="1" applyBorder="1" applyAlignment="1">
      <alignment horizontal="center" vertical="center"/>
    </xf>
    <xf numFmtId="0" fontId="46" fillId="63" borderId="2" xfId="16" applyFont="1" applyFill="1" applyBorder="1" applyAlignment="1">
      <alignment horizontal="center" vertical="center"/>
    </xf>
    <xf numFmtId="0" fontId="46" fillId="63" borderId="3" xfId="16" applyFont="1" applyFill="1" applyBorder="1" applyAlignment="1">
      <alignment horizontal="center" vertical="center"/>
    </xf>
    <xf numFmtId="0" fontId="46" fillId="58" borderId="0" xfId="16" applyFont="1" applyFill="1" applyAlignment="1">
      <alignment horizontal="center" vertical="center"/>
    </xf>
    <xf numFmtId="0" fontId="46" fillId="63" borderId="0" xfId="16" applyFont="1" applyFill="1" applyAlignment="1">
      <alignment horizontal="center" vertical="center"/>
    </xf>
    <xf numFmtId="0" fontId="46" fillId="53" borderId="0" xfId="16" applyFont="1" applyFill="1" applyAlignment="1">
      <alignment horizontal="center" vertical="center"/>
    </xf>
    <xf numFmtId="49" fontId="46" fillId="55" borderId="6" xfId="0" applyNumberFormat="1" applyFont="1" applyFill="1" applyBorder="1" applyAlignment="1">
      <alignment horizontal="center" vertical="center"/>
    </xf>
    <xf numFmtId="49" fontId="46" fillId="55" borderId="7" xfId="0" applyNumberFormat="1" applyFont="1" applyFill="1" applyBorder="1" applyAlignment="1">
      <alignment horizontal="center" vertical="center"/>
    </xf>
    <xf numFmtId="49" fontId="46" fillId="55" borderId="4" xfId="0" applyNumberFormat="1" applyFont="1" applyFill="1" applyBorder="1" applyAlignment="1">
      <alignment horizontal="center" vertical="center"/>
    </xf>
    <xf numFmtId="49" fontId="46" fillId="55" borderId="0" xfId="0" applyNumberFormat="1" applyFont="1" applyFill="1" applyAlignment="1">
      <alignment horizontal="center" vertical="center"/>
    </xf>
    <xf numFmtId="0" fontId="46" fillId="57" borderId="4" xfId="16" applyFont="1" applyFill="1" applyBorder="1" applyAlignment="1">
      <alignment horizontal="center" vertical="center"/>
    </xf>
    <xf numFmtId="0" fontId="46" fillId="57" borderId="0" xfId="16" applyFont="1" applyFill="1" applyAlignment="1">
      <alignment horizontal="center" vertical="center"/>
    </xf>
    <xf numFmtId="0" fontId="46" fillId="57" borderId="5" xfId="16" applyFont="1" applyFill="1" applyBorder="1" applyAlignment="1">
      <alignment horizontal="center" vertical="center"/>
    </xf>
    <xf numFmtId="0" fontId="10" fillId="61" borderId="2" xfId="16" applyFill="1" applyBorder="1" applyAlignment="1">
      <alignment horizontal="center" vertical="center"/>
    </xf>
    <xf numFmtId="0" fontId="46" fillId="45" borderId="0" xfId="16" applyFont="1" applyFill="1" applyAlignment="1">
      <alignment horizontal="center" vertical="center"/>
    </xf>
    <xf numFmtId="0" fontId="46" fillId="45" borderId="1" xfId="16" applyFont="1" applyFill="1" applyBorder="1" applyAlignment="1">
      <alignment horizontal="center" vertical="center"/>
    </xf>
    <xf numFmtId="0" fontId="46" fillId="45" borderId="4" xfId="16" applyFont="1" applyFill="1" applyBorder="1" applyAlignment="1">
      <alignment horizontal="center" vertical="center"/>
    </xf>
    <xf numFmtId="0" fontId="46" fillId="45" borderId="2" xfId="16" applyFont="1" applyFill="1" applyBorder="1" applyAlignment="1">
      <alignment horizontal="center" vertical="center"/>
    </xf>
    <xf numFmtId="0" fontId="46" fillId="5" borderId="4" xfId="16" applyFont="1" applyFill="1" applyBorder="1" applyAlignment="1">
      <alignment horizontal="center" vertical="center"/>
    </xf>
    <xf numFmtId="0" fontId="46" fillId="5" borderId="0" xfId="16" applyFont="1" applyFill="1" applyAlignment="1">
      <alignment horizontal="center" vertical="center"/>
    </xf>
    <xf numFmtId="0" fontId="80" fillId="0" borderId="14" xfId="0" applyFont="1" applyFill="1" applyBorder="1" applyAlignment="1">
      <alignment horizontal="center"/>
    </xf>
    <xf numFmtId="0" fontId="2" fillId="0" borderId="14" xfId="0" applyFont="1" applyFill="1" applyBorder="1" applyAlignment="1">
      <alignment horizontal="left" vertical="center" wrapText="1"/>
    </xf>
    <xf numFmtId="0" fontId="80" fillId="0" borderId="14" xfId="0" applyFont="1" applyFill="1" applyBorder="1"/>
    <xf numFmtId="0" fontId="51" fillId="0" borderId="14" xfId="0" quotePrefix="1" applyFont="1" applyFill="1" applyBorder="1"/>
    <xf numFmtId="0" fontId="51" fillId="0" borderId="14" xfId="0" applyFont="1" applyFill="1" applyBorder="1"/>
    <xf numFmtId="0" fontId="2" fillId="0" borderId="14" xfId="0" applyFont="1" applyFill="1" applyBorder="1" applyAlignment="1">
      <alignment horizontal="center" vertical="center"/>
    </xf>
    <xf numFmtId="0" fontId="80" fillId="0" borderId="0" xfId="0" applyFont="1" applyFill="1"/>
    <xf numFmtId="0" fontId="2" fillId="0" borderId="14" xfId="0" applyFont="1" applyFill="1" applyBorder="1" applyAlignment="1">
      <alignment vertical="center" wrapText="1"/>
    </xf>
    <xf numFmtId="0" fontId="2" fillId="0" borderId="14" xfId="0" applyFont="1" applyFill="1" applyBorder="1" applyAlignment="1">
      <alignment vertical="center"/>
    </xf>
    <xf numFmtId="0" fontId="80" fillId="0" borderId="14" xfId="0" applyFont="1" applyFill="1" applyBorder="1" applyAlignment="1">
      <alignment vertical="center" wrapText="1"/>
    </xf>
    <xf numFmtId="0" fontId="80" fillId="0" borderId="14" xfId="0" applyFont="1" applyFill="1" applyBorder="1" applyAlignment="1">
      <alignment vertical="center"/>
    </xf>
    <xf numFmtId="0" fontId="80" fillId="0" borderId="14" xfId="0" applyFont="1" applyFill="1" applyBorder="1" applyAlignment="1">
      <alignment horizontal="center" vertical="center"/>
    </xf>
    <xf numFmtId="0" fontId="8" fillId="0" borderId="14" xfId="0" applyFont="1" applyFill="1" applyBorder="1" applyProtection="1">
      <protection hidden="1"/>
    </xf>
    <xf numFmtId="0" fontId="80" fillId="0" borderId="14" xfId="0" applyFont="1" applyFill="1" applyBorder="1" applyAlignment="1">
      <alignment wrapText="1"/>
    </xf>
    <xf numFmtId="0" fontId="24" fillId="0" borderId="14" xfId="0" applyFont="1" applyFill="1" applyBorder="1" applyAlignment="1" applyProtection="1">
      <alignment vertical="center" wrapText="1"/>
      <protection locked="0"/>
    </xf>
    <xf numFmtId="0" fontId="8" fillId="0" borderId="14" xfId="0" applyFont="1" applyFill="1" applyBorder="1" applyAlignment="1" applyProtection="1">
      <alignment wrapText="1"/>
      <protection hidden="1"/>
    </xf>
    <xf numFmtId="0" fontId="0" fillId="0" borderId="14" xfId="0" applyFill="1" applyBorder="1" applyAlignment="1" applyProtection="1">
      <alignment wrapText="1"/>
      <protection locked="0"/>
    </xf>
    <xf numFmtId="0" fontId="66" fillId="0" borderId="14" xfId="0" applyFont="1" applyFill="1" applyBorder="1" applyAlignment="1" applyProtection="1">
      <alignment horizontal="left" vertical="center" wrapText="1"/>
      <protection locked="0"/>
    </xf>
    <xf numFmtId="0" fontId="66" fillId="0" borderId="14" xfId="0" applyFont="1" applyFill="1" applyBorder="1" applyProtection="1">
      <protection hidden="1"/>
    </xf>
    <xf numFmtId="0" fontId="66" fillId="0" borderId="14" xfId="0" applyFont="1" applyFill="1" applyBorder="1" applyAlignment="1" applyProtection="1">
      <alignment vertical="center" wrapText="1"/>
      <protection locked="0"/>
    </xf>
    <xf numFmtId="0" fontId="66" fillId="0" borderId="14" xfId="0" applyFont="1" applyFill="1" applyBorder="1" applyAlignment="1" applyProtection="1">
      <alignment wrapText="1"/>
      <protection hidden="1"/>
    </xf>
    <xf numFmtId="0" fontId="24" fillId="0" borderId="14" xfId="0" applyFont="1" applyFill="1" applyBorder="1" applyAlignment="1" applyProtection="1">
      <alignment wrapText="1"/>
      <protection locked="0"/>
    </xf>
    <xf numFmtId="0" fontId="81" fillId="0" borderId="14" xfId="0" applyFont="1" applyFill="1" applyBorder="1" applyAlignment="1">
      <alignment wrapText="1"/>
    </xf>
    <xf numFmtId="0" fontId="24" fillId="0" borderId="14" xfId="0" applyFont="1" applyFill="1" applyBorder="1" applyProtection="1">
      <protection locked="0"/>
    </xf>
    <xf numFmtId="0" fontId="81" fillId="0" borderId="14" xfId="0" applyFont="1" applyFill="1" applyBorder="1"/>
    <xf numFmtId="0" fontId="24" fillId="0" borderId="14" xfId="0" applyFont="1" applyFill="1" applyBorder="1" applyProtection="1">
      <protection hidden="1"/>
    </xf>
    <xf numFmtId="0" fontId="81" fillId="0" borderId="14" xfId="0" applyFont="1" applyFill="1" applyBorder="1" applyAlignment="1">
      <alignment vertical="top"/>
    </xf>
    <xf numFmtId="0" fontId="24" fillId="0" borderId="14" xfId="0" applyFont="1" applyFill="1" applyBorder="1" applyAlignment="1" applyProtection="1">
      <alignment horizontal="center"/>
      <protection locked="0"/>
    </xf>
    <xf numFmtId="0" fontId="24" fillId="0" borderId="14" xfId="0" applyFont="1" applyFill="1" applyBorder="1" applyAlignment="1" applyProtection="1">
      <alignment vertical="center"/>
      <protection hidden="1"/>
    </xf>
    <xf numFmtId="0" fontId="24" fillId="0" borderId="14" xfId="0" applyFont="1" applyFill="1" applyBorder="1" applyAlignment="1" applyProtection="1">
      <alignment horizontal="center" vertical="center"/>
      <protection locked="0"/>
    </xf>
    <xf numFmtId="0" fontId="24" fillId="0" borderId="14" xfId="0" applyFont="1" applyFill="1" applyBorder="1" applyAlignment="1" applyProtection="1">
      <alignment wrapText="1"/>
      <protection hidden="1"/>
    </xf>
    <xf numFmtId="0" fontId="24" fillId="0" borderId="14" xfId="0" applyFont="1" applyFill="1" applyBorder="1" applyAlignment="1" applyProtection="1">
      <alignment vertical="center" wrapText="1"/>
      <protection hidden="1"/>
    </xf>
    <xf numFmtId="0" fontId="24" fillId="0" borderId="14" xfId="0" applyFont="1" applyFill="1" applyBorder="1" applyAlignment="1" applyProtection="1">
      <alignment vertical="center"/>
      <protection locked="0"/>
    </xf>
    <xf numFmtId="0" fontId="0" fillId="0" borderId="14" xfId="0" applyFill="1" applyBorder="1" applyAlignment="1" applyProtection="1">
      <alignment vertical="center" wrapText="1"/>
      <protection hidden="1"/>
    </xf>
    <xf numFmtId="0" fontId="0" fillId="0" borderId="15" xfId="0" applyFill="1" applyBorder="1" applyAlignment="1" applyProtection="1">
      <alignment vertical="center" wrapText="1"/>
      <protection hidden="1"/>
    </xf>
    <xf numFmtId="0" fontId="0" fillId="0" borderId="14" xfId="0" applyFill="1" applyBorder="1" applyAlignment="1" applyProtection="1">
      <alignment vertical="center"/>
      <protection locked="0"/>
    </xf>
    <xf numFmtId="0" fontId="0" fillId="0" borderId="14" xfId="0" applyFill="1" applyBorder="1" applyAlignment="1" applyProtection="1">
      <alignment vertical="center"/>
      <protection hidden="1"/>
    </xf>
    <xf numFmtId="0" fontId="51" fillId="0" borderId="0" xfId="0" applyFont="1" applyFill="1"/>
    <xf numFmtId="0" fontId="0" fillId="0" borderId="14" xfId="0" applyFill="1" applyBorder="1" applyAlignment="1" applyProtection="1">
      <alignment vertical="center" wrapText="1"/>
      <protection locked="0"/>
    </xf>
    <xf numFmtId="0" fontId="91" fillId="0" borderId="14" xfId="0" applyFont="1" applyFill="1" applyBorder="1" applyAlignment="1" applyProtection="1">
      <alignment vertical="center" wrapText="1"/>
      <protection hidden="1"/>
    </xf>
    <xf numFmtId="0" fontId="66" fillId="0" borderId="88" xfId="0" applyFont="1" applyFill="1" applyBorder="1" applyAlignment="1" applyProtection="1">
      <alignment vertical="center" wrapText="1"/>
      <protection locked="0"/>
    </xf>
    <xf numFmtId="0" fontId="0" fillId="0" borderId="15" xfId="0" applyFill="1" applyBorder="1" applyAlignment="1" applyProtection="1">
      <alignment horizontal="center" vertical="center"/>
      <protection locked="0"/>
    </xf>
    <xf numFmtId="167" fontId="0" fillId="0" borderId="15" xfId="1" applyNumberFormat="1" applyFont="1" applyFill="1" applyBorder="1" applyAlignment="1" applyProtection="1">
      <alignment vertical="center"/>
      <protection locked="0"/>
    </xf>
    <xf numFmtId="0" fontId="51" fillId="0" borderId="14" xfId="0" applyFont="1" applyFill="1" applyBorder="1" applyAlignment="1">
      <alignment vertical="center"/>
    </xf>
    <xf numFmtId="0" fontId="51" fillId="0" borderId="14" xfId="0" quotePrefix="1" applyFont="1" applyFill="1" applyBorder="1" applyAlignment="1">
      <alignment vertical="center"/>
    </xf>
    <xf numFmtId="0" fontId="81" fillId="0" borderId="14" xfId="0" applyFont="1" applyFill="1" applyBorder="1" applyAlignment="1">
      <alignment horizontal="left" wrapText="1"/>
    </xf>
    <xf numFmtId="0" fontId="51" fillId="0" borderId="14" xfId="0" applyFont="1" applyFill="1" applyBorder="1" applyAlignment="1">
      <alignment horizontal="center"/>
    </xf>
    <xf numFmtId="0" fontId="15" fillId="0" borderId="14" xfId="0" applyFont="1" applyFill="1" applyBorder="1" applyAlignment="1">
      <alignment horizontal="center" vertical="center" wrapText="1"/>
    </xf>
    <xf numFmtId="0" fontId="46" fillId="52" borderId="3" xfId="16" applyFont="1" applyFill="1" applyBorder="1" applyAlignment="1">
      <alignment horizontal="center" vertical="center"/>
    </xf>
    <xf numFmtId="0" fontId="46" fillId="52" borderId="4" xfId="16" applyFont="1" applyFill="1" applyBorder="1" applyAlignment="1">
      <alignment horizontal="center" vertical="center" textRotation="90"/>
    </xf>
    <xf numFmtId="0" fontId="10" fillId="52" borderId="0" xfId="16" applyFill="1" applyAlignment="1">
      <alignment horizontal="center" vertical="center" textRotation="90"/>
    </xf>
    <xf numFmtId="0" fontId="46" fillId="52" borderId="5" xfId="16" applyFont="1" applyFill="1" applyBorder="1" applyAlignment="1">
      <alignment horizontal="center" vertical="center" textRotation="90"/>
    </xf>
    <xf numFmtId="49" fontId="46" fillId="52" borderId="0" xfId="16" applyNumberFormat="1" applyFont="1" applyFill="1" applyBorder="1" applyAlignment="1">
      <alignment horizontal="center" vertical="center"/>
    </xf>
    <xf numFmtId="0" fontId="10" fillId="52" borderId="7" xfId="16" applyFill="1" applyBorder="1" applyAlignment="1">
      <alignment horizontal="center" vertical="center" textRotation="90"/>
    </xf>
    <xf numFmtId="0" fontId="46" fillId="52" borderId="8" xfId="16" applyFont="1" applyFill="1" applyBorder="1" applyAlignment="1">
      <alignment horizontal="center" vertical="center" textRotation="90"/>
    </xf>
    <xf numFmtId="49" fontId="46" fillId="52" borderId="1" xfId="0" quotePrefix="1" applyNumberFormat="1" applyFont="1" applyFill="1" applyBorder="1" applyAlignment="1">
      <alignment horizontal="center" vertical="center"/>
    </xf>
    <xf numFmtId="49" fontId="46" fillId="52" borderId="2" xfId="0" quotePrefix="1" applyNumberFormat="1" applyFont="1" applyFill="1" applyBorder="1" applyAlignment="1">
      <alignment horizontal="center" vertical="center"/>
    </xf>
    <xf numFmtId="49" fontId="46" fillId="52" borderId="2" xfId="0" applyNumberFormat="1" applyFont="1" applyFill="1" applyBorder="1" applyAlignment="1">
      <alignment horizontal="center" vertical="center"/>
    </xf>
    <xf numFmtId="49" fontId="46" fillId="52" borderId="3" xfId="0" applyNumberFormat="1" applyFont="1" applyFill="1" applyBorder="1" applyAlignment="1">
      <alignment horizontal="center" vertical="center"/>
    </xf>
    <xf numFmtId="0" fontId="46" fillId="7" borderId="45" xfId="16" applyFont="1" applyFill="1" applyBorder="1" applyAlignment="1">
      <alignment horizontal="center" vertical="center"/>
    </xf>
    <xf numFmtId="49" fontId="46" fillId="52" borderId="1" xfId="16" applyNumberFormat="1" applyFont="1" applyFill="1" applyBorder="1" applyAlignment="1">
      <alignment horizontal="center" vertical="center"/>
    </xf>
    <xf numFmtId="49" fontId="46" fillId="52" borderId="2" xfId="16" applyNumberFormat="1" applyFont="1" applyFill="1" applyBorder="1" applyAlignment="1">
      <alignment horizontal="center" vertical="center"/>
    </xf>
    <xf numFmtId="49" fontId="46" fillId="52" borderId="4" xfId="0" applyNumberFormat="1" applyFont="1" applyFill="1" applyBorder="1" applyAlignment="1">
      <alignment horizontal="center" vertical="center"/>
    </xf>
    <xf numFmtId="49" fontId="46" fillId="52" borderId="5" xfId="0" applyNumberFormat="1" applyFont="1" applyFill="1" applyBorder="1" applyAlignment="1">
      <alignment horizontal="center" vertical="center"/>
    </xf>
    <xf numFmtId="49" fontId="46" fillId="52" borderId="4" xfId="16" applyNumberFormat="1" applyFont="1" applyFill="1" applyBorder="1" applyAlignment="1">
      <alignment horizontal="center" vertical="center"/>
    </xf>
    <xf numFmtId="49" fontId="46" fillId="50" borderId="0" xfId="16" applyNumberFormat="1" applyFont="1" applyFill="1" applyBorder="1" applyAlignment="1">
      <alignment horizontal="center" vertical="center"/>
    </xf>
    <xf numFmtId="49" fontId="46" fillId="52" borderId="7" xfId="0" applyNumberFormat="1" applyFont="1" applyFill="1" applyBorder="1" applyAlignment="1">
      <alignment horizontal="center" vertical="center"/>
    </xf>
    <xf numFmtId="49" fontId="46" fillId="52" borderId="0" xfId="0" applyNumberFormat="1" applyFont="1" applyFill="1" applyAlignment="1">
      <alignment horizontal="center" vertical="center"/>
    </xf>
    <xf numFmtId="49" fontId="46" fillId="52" borderId="6" xfId="16" applyNumberFormat="1" applyFont="1" applyFill="1" applyBorder="1" applyAlignment="1">
      <alignment horizontal="center" vertical="center"/>
    </xf>
    <xf numFmtId="49" fontId="46" fillId="51" borderId="0" xfId="16" applyNumberFormat="1" applyFont="1" applyFill="1" applyBorder="1" applyAlignment="1">
      <alignment horizontal="center" vertical="center"/>
    </xf>
    <xf numFmtId="49" fontId="46" fillId="52" borderId="1" xfId="0" applyNumberFormat="1" applyFont="1" applyFill="1" applyBorder="1" applyAlignment="1">
      <alignment horizontal="center" vertical="center"/>
    </xf>
    <xf numFmtId="49" fontId="46" fillId="52" borderId="4" xfId="0" quotePrefix="1" applyNumberFormat="1" applyFont="1" applyFill="1" applyBorder="1" applyAlignment="1">
      <alignment horizontal="center" vertical="center"/>
    </xf>
    <xf numFmtId="49" fontId="46" fillId="52" borderId="0" xfId="0" quotePrefix="1" applyNumberFormat="1" applyFont="1" applyFill="1" applyAlignment="1">
      <alignment horizontal="center" vertical="center"/>
    </xf>
    <xf numFmtId="49" fontId="46" fillId="52" borderId="0" xfId="0" applyNumberFormat="1" applyFont="1" applyFill="1" applyAlignment="1">
      <alignment vertical="center"/>
    </xf>
    <xf numFmtId="49" fontId="46" fillId="52" borderId="8" xfId="0" applyNumberFormat="1" applyFont="1" applyFill="1" applyBorder="1" applyAlignment="1">
      <alignment horizontal="center" vertical="center"/>
    </xf>
    <xf numFmtId="0" fontId="46" fillId="51" borderId="0" xfId="16" applyFont="1" applyFill="1" applyBorder="1"/>
    <xf numFmtId="0" fontId="46" fillId="50" borderId="3" xfId="16" applyFont="1" applyFill="1" applyBorder="1" applyAlignment="1">
      <alignment horizontal="center" vertical="center"/>
    </xf>
    <xf numFmtId="0" fontId="48" fillId="52" borderId="6" xfId="16" applyFont="1" applyFill="1" applyBorder="1" applyAlignment="1">
      <alignment vertical="center"/>
    </xf>
    <xf numFmtId="0" fontId="48" fillId="52" borderId="8" xfId="16" applyFont="1" applyFill="1" applyBorder="1" applyAlignment="1">
      <alignment vertical="center"/>
    </xf>
    <xf numFmtId="0" fontId="46" fillId="48" borderId="0" xfId="16" applyFont="1" applyFill="1" applyBorder="1" applyAlignment="1">
      <alignment horizontal="center" vertical="center"/>
    </xf>
    <xf numFmtId="0" fontId="46" fillId="48" borderId="0" xfId="16" applyFont="1" applyFill="1" applyBorder="1"/>
    <xf numFmtId="0" fontId="46" fillId="59" borderId="48" xfId="16" applyFont="1" applyFill="1" applyBorder="1" applyAlignment="1">
      <alignment horizontal="center" vertical="center"/>
    </xf>
    <xf numFmtId="0" fontId="46" fillId="59" borderId="0" xfId="16" applyFont="1" applyFill="1" applyBorder="1" applyAlignment="1">
      <alignment horizontal="center" vertical="center"/>
    </xf>
    <xf numFmtId="49" fontId="54" fillId="52" borderId="1" xfId="0" applyNumberFormat="1" applyFont="1" applyFill="1" applyBorder="1" applyAlignment="1">
      <alignment horizontal="center" vertical="center"/>
    </xf>
    <xf numFmtId="49" fontId="54" fillId="52" borderId="2" xfId="0" applyNumberFormat="1" applyFont="1" applyFill="1" applyBorder="1" applyAlignment="1">
      <alignment horizontal="center" vertical="center"/>
    </xf>
    <xf numFmtId="49" fontId="54" fillId="52" borderId="5" xfId="0" applyNumberFormat="1" applyFont="1" applyFill="1" applyBorder="1" applyAlignment="1">
      <alignment horizontal="center" vertical="center"/>
    </xf>
    <xf numFmtId="49" fontId="55" fillId="52" borderId="2" xfId="0" applyNumberFormat="1" applyFont="1" applyFill="1" applyBorder="1" applyAlignment="1">
      <alignment horizontal="center" vertical="center"/>
    </xf>
    <xf numFmtId="0" fontId="55" fillId="52" borderId="5" xfId="16" applyFont="1" applyFill="1" applyBorder="1" applyAlignment="1">
      <alignment horizontal="center" vertical="center"/>
    </xf>
    <xf numFmtId="49" fontId="46" fillId="7" borderId="1" xfId="0" applyNumberFormat="1" applyFont="1" applyFill="1" applyBorder="1" applyAlignment="1">
      <alignment horizontal="center" vertical="center"/>
    </xf>
    <xf numFmtId="0" fontId="46" fillId="7" borderId="3" xfId="16" applyFont="1" applyFill="1" applyBorder="1" applyAlignment="1">
      <alignment horizontal="center" vertical="center"/>
    </xf>
    <xf numFmtId="49" fontId="54" fillId="52" borderId="4" xfId="0" applyNumberFormat="1" applyFont="1" applyFill="1" applyBorder="1" applyAlignment="1">
      <alignment horizontal="center" vertical="center"/>
    </xf>
    <xf numFmtId="49" fontId="51" fillId="52" borderId="0" xfId="0" applyNumberFormat="1" applyFont="1" applyFill="1" applyAlignment="1">
      <alignment horizontal="center" vertical="center"/>
    </xf>
    <xf numFmtId="49" fontId="51" fillId="52" borderId="5" xfId="0" applyNumberFormat="1" applyFont="1" applyFill="1" applyBorder="1" applyAlignment="1">
      <alignment horizontal="center" vertical="center"/>
    </xf>
    <xf numFmtId="49" fontId="51" fillId="52" borderId="4" xfId="0" applyNumberFormat="1" applyFont="1" applyFill="1" applyBorder="1" applyAlignment="1">
      <alignment horizontal="center" vertical="center"/>
    </xf>
    <xf numFmtId="49" fontId="55" fillId="52" borderId="0" xfId="0" applyNumberFormat="1" applyFont="1" applyFill="1" applyAlignment="1">
      <alignment horizontal="center" vertical="center"/>
    </xf>
    <xf numFmtId="49" fontId="46" fillId="7" borderId="6" xfId="0" applyNumberFormat="1" applyFont="1" applyFill="1" applyBorder="1" applyAlignment="1">
      <alignment horizontal="center" vertical="center"/>
    </xf>
    <xf numFmtId="0" fontId="46" fillId="7" borderId="8" xfId="16" applyFont="1" applyFill="1" applyBorder="1" applyAlignment="1">
      <alignment horizontal="center" vertical="center"/>
    </xf>
    <xf numFmtId="49" fontId="54" fillId="52" borderId="0" xfId="0" applyNumberFormat="1" applyFont="1" applyFill="1" applyAlignment="1">
      <alignment horizontal="center" vertical="center"/>
    </xf>
    <xf numFmtId="49" fontId="56" fillId="52" borderId="0" xfId="0" applyNumberFormat="1" applyFont="1" applyFill="1" applyAlignment="1">
      <alignment horizontal="center" vertical="center"/>
    </xf>
    <xf numFmtId="49" fontId="56" fillId="52" borderId="5" xfId="0" applyNumberFormat="1" applyFont="1" applyFill="1" applyBorder="1" applyAlignment="1">
      <alignment horizontal="center" vertical="center"/>
    </xf>
    <xf numFmtId="49" fontId="56" fillId="52" borderId="4" xfId="0" applyNumberFormat="1" applyFont="1" applyFill="1" applyBorder="1" applyAlignment="1">
      <alignment horizontal="center" vertical="center"/>
    </xf>
    <xf numFmtId="0" fontId="54" fillId="52" borderId="6" xfId="16" applyFont="1" applyFill="1" applyBorder="1" applyAlignment="1">
      <alignment horizontal="center" vertical="center"/>
    </xf>
    <xf numFmtId="0" fontId="54" fillId="52" borderId="7" xfId="16" applyFont="1" applyFill="1" applyBorder="1" applyAlignment="1">
      <alignment horizontal="center" vertical="center"/>
    </xf>
    <xf numFmtId="0" fontId="54" fillId="52" borderId="8" xfId="16" applyFont="1" applyFill="1" applyBorder="1" applyAlignment="1">
      <alignment horizontal="center" vertical="center"/>
    </xf>
    <xf numFmtId="0" fontId="55" fillId="52" borderId="7" xfId="16" applyFont="1" applyFill="1" applyBorder="1" applyAlignment="1">
      <alignment horizontal="center" vertical="center"/>
    </xf>
    <xf numFmtId="0" fontId="55" fillId="52" borderId="8" xfId="16" applyFont="1" applyFill="1" applyBorder="1" applyAlignment="1">
      <alignment horizontal="center" vertical="center"/>
    </xf>
    <xf numFmtId="0" fontId="46" fillId="52" borderId="7" xfId="16" applyFont="1" applyFill="1" applyBorder="1"/>
    <xf numFmtId="0" fontId="46" fillId="52" borderId="8" xfId="16" applyFont="1" applyFill="1" applyBorder="1"/>
    <xf numFmtId="49" fontId="59" fillId="43" borderId="1" xfId="0" applyNumberFormat="1" applyFont="1" applyFill="1" applyBorder="1" applyAlignment="1">
      <alignment horizontal="center" vertical="center"/>
    </xf>
    <xf numFmtId="49" fontId="59" fillId="43" borderId="2" xfId="0" applyNumberFormat="1" applyFont="1" applyFill="1" applyBorder="1" applyAlignment="1">
      <alignment horizontal="center" vertical="center"/>
    </xf>
    <xf numFmtId="49" fontId="59" fillId="43" borderId="3" xfId="0" applyNumberFormat="1" applyFont="1" applyFill="1" applyBorder="1" applyAlignment="1">
      <alignment horizontal="center" vertical="center"/>
    </xf>
    <xf numFmtId="49" fontId="59" fillId="43" borderId="4" xfId="0" applyNumberFormat="1" applyFont="1" applyFill="1" applyBorder="1" applyAlignment="1">
      <alignment horizontal="center" vertical="center"/>
    </xf>
    <xf numFmtId="49" fontId="59" fillId="43" borderId="0" xfId="0" applyNumberFormat="1" applyFont="1" applyFill="1" applyAlignment="1">
      <alignment horizontal="center" vertical="center"/>
    </xf>
    <xf numFmtId="49" fontId="59" fillId="43" borderId="5" xfId="0" applyNumberFormat="1" applyFont="1" applyFill="1" applyBorder="1" applyAlignment="1">
      <alignment horizontal="center" vertical="center"/>
    </xf>
    <xf numFmtId="0" fontId="46" fillId="52" borderId="4" xfId="16" applyFont="1" applyFill="1" applyBorder="1" applyAlignment="1">
      <alignment horizontal="center" vertical="center"/>
    </xf>
    <xf numFmtId="0" fontId="46" fillId="52" borderId="5" xfId="16" applyFont="1" applyFill="1" applyBorder="1" applyAlignment="1">
      <alignment horizontal="center" vertical="center"/>
    </xf>
    <xf numFmtId="0" fontId="46" fillId="52" borderId="6" xfId="16" applyFont="1" applyFill="1" applyBorder="1" applyAlignment="1">
      <alignment horizontal="center" vertical="center"/>
    </xf>
    <xf numFmtId="0" fontId="46" fillId="52" borderId="8" xfId="16" applyFont="1" applyFill="1" applyBorder="1" applyAlignment="1">
      <alignment horizontal="center" vertical="center"/>
    </xf>
    <xf numFmtId="49" fontId="59" fillId="43" borderId="6" xfId="0" applyNumberFormat="1" applyFont="1" applyFill="1" applyBorder="1" applyAlignment="1">
      <alignment horizontal="center" vertical="center"/>
    </xf>
    <xf numFmtId="49" fontId="59" fillId="43" borderId="7" xfId="0" applyNumberFormat="1" applyFont="1" applyFill="1" applyBorder="1" applyAlignment="1">
      <alignment horizontal="center" vertical="center"/>
    </xf>
    <xf numFmtId="49" fontId="59" fillId="43" borderId="8" xfId="0" applyNumberFormat="1" applyFont="1" applyFill="1" applyBorder="1" applyAlignment="1">
      <alignment horizontal="center" vertical="center"/>
    </xf>
    <xf numFmtId="49" fontId="46" fillId="52" borderId="3" xfId="16" applyNumberFormat="1" applyFont="1" applyFill="1" applyBorder="1" applyAlignment="1">
      <alignment horizontal="center" vertical="center"/>
    </xf>
    <xf numFmtId="0" fontId="50" fillId="0" borderId="0" xfId="16" applyFont="1"/>
    <xf numFmtId="49" fontId="46" fillId="52" borderId="19" xfId="16" applyNumberFormat="1" applyFont="1" applyFill="1" applyBorder="1" applyAlignment="1">
      <alignment vertical="center"/>
    </xf>
    <xf numFmtId="49" fontId="46" fillId="52" borderId="21" xfId="16" applyNumberFormat="1" applyFont="1" applyFill="1" applyBorder="1" applyAlignment="1">
      <alignment vertical="center"/>
    </xf>
    <xf numFmtId="49" fontId="46" fillId="52" borderId="9" xfId="16" applyNumberFormat="1" applyFont="1" applyFill="1" applyBorder="1" applyAlignment="1">
      <alignment vertical="center"/>
    </xf>
    <xf numFmtId="49" fontId="46" fillId="52" borderId="10" xfId="16" applyNumberFormat="1" applyFont="1" applyFill="1" applyBorder="1" applyAlignment="1">
      <alignment vertical="center"/>
    </xf>
    <xf numFmtId="49" fontId="46" fillId="52" borderId="11" xfId="16" applyNumberFormat="1" applyFont="1" applyFill="1" applyBorder="1" applyAlignment="1">
      <alignment vertical="center"/>
    </xf>
    <xf numFmtId="49" fontId="46" fillId="52" borderId="90" xfId="16" applyNumberFormat="1" applyFont="1" applyFill="1" applyBorder="1" applyAlignment="1">
      <alignment vertical="center"/>
    </xf>
    <xf numFmtId="49" fontId="46" fillId="52" borderId="1" xfId="16" applyNumberFormat="1" applyFont="1" applyFill="1" applyBorder="1" applyAlignment="1">
      <alignment vertical="center"/>
    </xf>
    <xf numFmtId="49" fontId="46" fillId="52" borderId="72" xfId="16" applyNumberFormat="1" applyFont="1" applyFill="1" applyBorder="1" applyAlignment="1">
      <alignment vertical="center"/>
    </xf>
    <xf numFmtId="49" fontId="46" fillId="52" borderId="4" xfId="16" applyNumberFormat="1" applyFont="1" applyFill="1" applyBorder="1" applyAlignment="1">
      <alignment vertical="center"/>
    </xf>
    <xf numFmtId="49" fontId="46" fillId="52" borderId="6" xfId="16" applyNumberFormat="1" applyFont="1" applyFill="1" applyBorder="1" applyAlignment="1">
      <alignment vertical="center"/>
    </xf>
    <xf numFmtId="0" fontId="0" fillId="0" borderId="0" xfId="0" applyAlignment="1">
      <alignment horizontal="center"/>
    </xf>
    <xf numFmtId="0" fontId="11" fillId="0" borderId="0" xfId="0" applyFont="1" applyAlignment="1">
      <alignment horizontal="right"/>
    </xf>
    <xf numFmtId="0" fontId="1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7" fillId="0" borderId="11" xfId="0" applyFont="1" applyBorder="1" applyAlignment="1">
      <alignment horizontal="center"/>
    </xf>
    <xf numFmtId="0" fontId="17" fillId="0" borderId="12" xfId="0" applyFont="1" applyBorder="1" applyAlignment="1">
      <alignment horizontal="center"/>
    </xf>
    <xf numFmtId="0" fontId="17" fillId="0" borderId="13" xfId="0" applyFont="1" applyBorder="1" applyAlignment="1">
      <alignment horizontal="center"/>
    </xf>
    <xf numFmtId="0" fontId="17" fillId="0" borderId="19" xfId="0" applyFont="1" applyBorder="1" applyAlignment="1">
      <alignment horizontal="center"/>
    </xf>
    <xf numFmtId="0" fontId="17" fillId="0" borderId="20" xfId="0" applyFont="1" applyBorder="1" applyAlignment="1">
      <alignment horizontal="center"/>
    </xf>
    <xf numFmtId="0" fontId="17" fillId="0" borderId="21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20" fillId="0" borderId="14" xfId="0" applyFont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/>
    </xf>
    <xf numFmtId="0" fontId="20" fillId="0" borderId="0" xfId="0" applyFont="1" applyAlignment="1">
      <alignment horizontal="center"/>
    </xf>
    <xf numFmtId="0" fontId="51" fillId="0" borderId="15" xfId="0" applyFont="1" applyBorder="1" applyAlignment="1">
      <alignment horizontal="center" vertical="center" wrapText="1"/>
    </xf>
    <xf numFmtId="0" fontId="51" fillId="0" borderId="29" xfId="0" applyFont="1" applyBorder="1" applyAlignment="1">
      <alignment horizontal="center" vertical="center" wrapText="1"/>
    </xf>
    <xf numFmtId="0" fontId="51" fillId="0" borderId="25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/>
    </xf>
    <xf numFmtId="0" fontId="20" fillId="0" borderId="22" xfId="0" applyFont="1" applyBorder="1" applyAlignment="1">
      <alignment horizontal="center" vertical="center" wrapText="1"/>
    </xf>
    <xf numFmtId="0" fontId="20" fillId="0" borderId="23" xfId="0" applyFont="1" applyBorder="1" applyAlignment="1">
      <alignment horizontal="center" vertical="center" wrapText="1"/>
    </xf>
    <xf numFmtId="0" fontId="20" fillId="0" borderId="24" xfId="0" applyFont="1" applyBorder="1" applyAlignment="1">
      <alignment horizontal="center" vertical="center" wrapText="1"/>
    </xf>
    <xf numFmtId="0" fontId="20" fillId="0" borderId="19" xfId="0" applyFont="1" applyBorder="1" applyAlignment="1">
      <alignment horizontal="center" vertical="center" wrapText="1"/>
    </xf>
    <xf numFmtId="0" fontId="20" fillId="0" borderId="20" xfId="0" applyFont="1" applyBorder="1" applyAlignment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0" fontId="46" fillId="0" borderId="0" xfId="16" applyFont="1" applyAlignment="1">
      <alignment horizontal="left"/>
    </xf>
    <xf numFmtId="49" fontId="56" fillId="52" borderId="0" xfId="0" applyNumberFormat="1" applyFont="1" applyFill="1" applyAlignment="1">
      <alignment horizontal="center" vertical="center"/>
    </xf>
    <xf numFmtId="49" fontId="46" fillId="52" borderId="4" xfId="16" applyNumberFormat="1" applyFont="1" applyFill="1" applyBorder="1" applyAlignment="1">
      <alignment horizontal="center" vertical="center"/>
    </xf>
    <xf numFmtId="49" fontId="46" fillId="52" borderId="0" xfId="16" applyNumberFormat="1" applyFont="1" applyFill="1" applyAlignment="1">
      <alignment horizontal="center" vertical="center"/>
    </xf>
    <xf numFmtId="49" fontId="46" fillId="52" borderId="5" xfId="16" applyNumberFormat="1" applyFont="1" applyFill="1" applyBorder="1" applyAlignment="1">
      <alignment horizontal="center" vertical="center"/>
    </xf>
    <xf numFmtId="49" fontId="46" fillId="52" borderId="6" xfId="16" applyNumberFormat="1" applyFont="1" applyFill="1" applyBorder="1" applyAlignment="1">
      <alignment horizontal="center" vertical="center"/>
    </xf>
    <xf numFmtId="49" fontId="46" fillId="52" borderId="7" xfId="16" applyNumberFormat="1" applyFont="1" applyFill="1" applyBorder="1" applyAlignment="1">
      <alignment horizontal="center" vertical="center"/>
    </xf>
    <xf numFmtId="49" fontId="46" fillId="52" borderId="8" xfId="16" applyNumberFormat="1" applyFont="1" applyFill="1" applyBorder="1" applyAlignment="1">
      <alignment horizontal="center" vertical="center"/>
    </xf>
    <xf numFmtId="49" fontId="92" fillId="43" borderId="4" xfId="0" applyNumberFormat="1" applyFont="1" applyFill="1" applyBorder="1" applyAlignment="1">
      <alignment horizontal="center" vertical="center"/>
    </xf>
    <xf numFmtId="49" fontId="92" fillId="43" borderId="0" xfId="0" applyNumberFormat="1" applyFont="1" applyFill="1" applyAlignment="1">
      <alignment horizontal="center" vertical="center"/>
    </xf>
    <xf numFmtId="49" fontId="92" fillId="43" borderId="5" xfId="0" applyNumberFormat="1" applyFont="1" applyFill="1" applyBorder="1" applyAlignment="1">
      <alignment horizontal="center" vertical="center"/>
    </xf>
    <xf numFmtId="49" fontId="46" fillId="43" borderId="4" xfId="0" applyNumberFormat="1" applyFont="1" applyFill="1" applyBorder="1" applyAlignment="1">
      <alignment horizontal="center" vertical="center"/>
    </xf>
    <xf numFmtId="49" fontId="46" fillId="43" borderId="0" xfId="0" applyNumberFormat="1" applyFont="1" applyFill="1" applyAlignment="1">
      <alignment horizontal="center" vertical="center"/>
    </xf>
    <xf numFmtId="49" fontId="46" fillId="43" borderId="5" xfId="0" applyNumberFormat="1" applyFont="1" applyFill="1" applyBorder="1" applyAlignment="1">
      <alignment horizontal="center" vertical="center"/>
    </xf>
    <xf numFmtId="49" fontId="48" fillId="43" borderId="0" xfId="0" applyNumberFormat="1" applyFont="1" applyFill="1" applyAlignment="1">
      <alignment horizontal="center" vertical="center"/>
    </xf>
    <xf numFmtId="49" fontId="48" fillId="43" borderId="5" xfId="0" applyNumberFormat="1" applyFont="1" applyFill="1" applyBorder="1" applyAlignment="1">
      <alignment horizontal="center" vertical="center"/>
    </xf>
    <xf numFmtId="49" fontId="8" fillId="43" borderId="0" xfId="0" applyNumberFormat="1" applyFont="1" applyFill="1" applyAlignment="1">
      <alignment horizontal="center" vertical="center"/>
    </xf>
    <xf numFmtId="0" fontId="46" fillId="0" borderId="0" xfId="16" applyFont="1" applyAlignment="1">
      <alignment horizontal="left" vertical="center"/>
    </xf>
    <xf numFmtId="49" fontId="59" fillId="43" borderId="4" xfId="0" applyNumberFormat="1" applyFont="1" applyFill="1" applyBorder="1" applyAlignment="1">
      <alignment horizontal="center" vertical="center"/>
    </xf>
    <xf numFmtId="49" fontId="59" fillId="43" borderId="0" xfId="0" applyNumberFormat="1" applyFont="1" applyFill="1" applyAlignment="1">
      <alignment horizontal="center" vertical="center"/>
    </xf>
    <xf numFmtId="49" fontId="59" fillId="43" borderId="5" xfId="0" applyNumberFormat="1" applyFont="1" applyFill="1" applyBorder="1" applyAlignment="1">
      <alignment horizontal="center" vertical="center"/>
    </xf>
    <xf numFmtId="0" fontId="85" fillId="0" borderId="0" xfId="0" applyFont="1" applyAlignment="1">
      <alignment horizontal="left"/>
    </xf>
    <xf numFmtId="0" fontId="46" fillId="48" borderId="0" xfId="16" applyFont="1" applyFill="1" applyAlignment="1">
      <alignment horizontal="center" vertical="center"/>
    </xf>
    <xf numFmtId="0" fontId="46" fillId="48" borderId="4" xfId="16" applyFont="1" applyFill="1" applyBorder="1" applyAlignment="1">
      <alignment horizontal="center" vertical="center"/>
    </xf>
    <xf numFmtId="0" fontId="46" fillId="48" borderId="5" xfId="16" applyFont="1" applyFill="1" applyBorder="1" applyAlignment="1">
      <alignment horizontal="center" vertical="center"/>
    </xf>
    <xf numFmtId="0" fontId="46" fillId="63" borderId="19" xfId="16" applyFont="1" applyFill="1" applyBorder="1" applyAlignment="1">
      <alignment horizontal="center" vertical="center"/>
    </xf>
    <xf numFmtId="0" fontId="46" fillId="63" borderId="20" xfId="16" applyFont="1" applyFill="1" applyBorder="1" applyAlignment="1">
      <alignment horizontal="center" vertical="center"/>
    </xf>
    <xf numFmtId="0" fontId="46" fillId="63" borderId="54" xfId="16" applyFont="1" applyFill="1" applyBorder="1" applyAlignment="1">
      <alignment horizontal="center" vertical="center"/>
    </xf>
    <xf numFmtId="0" fontId="46" fillId="63" borderId="1" xfId="16" applyFont="1" applyFill="1" applyBorder="1" applyAlignment="1">
      <alignment horizontal="center" vertical="center"/>
    </xf>
    <xf numFmtId="0" fontId="46" fillId="63" borderId="2" xfId="16" applyFont="1" applyFill="1" applyBorder="1" applyAlignment="1">
      <alignment horizontal="center" vertical="center"/>
    </xf>
    <xf numFmtId="0" fontId="46" fillId="63" borderId="3" xfId="16" applyFont="1" applyFill="1" applyBorder="1" applyAlignment="1">
      <alignment horizontal="center" vertical="center"/>
    </xf>
    <xf numFmtId="0" fontId="60" fillId="0" borderId="0" xfId="16" applyFont="1" applyAlignment="1">
      <alignment horizontal="center" vertical="top"/>
    </xf>
    <xf numFmtId="49" fontId="46" fillId="62" borderId="4" xfId="0" applyNumberFormat="1" applyFont="1" applyFill="1" applyBorder="1" applyAlignment="1">
      <alignment horizontal="center" vertical="center"/>
    </xf>
    <xf numFmtId="49" fontId="46" fillId="62" borderId="0" xfId="0" applyNumberFormat="1" applyFont="1" applyFill="1" applyAlignment="1">
      <alignment horizontal="center" vertical="center"/>
    </xf>
    <xf numFmtId="49" fontId="46" fillId="62" borderId="5" xfId="0" applyNumberFormat="1" applyFont="1" applyFill="1" applyBorder="1" applyAlignment="1">
      <alignment horizontal="center" vertical="center"/>
    </xf>
    <xf numFmtId="0" fontId="46" fillId="58" borderId="0" xfId="16" applyFont="1" applyFill="1" applyAlignment="1">
      <alignment horizontal="center" vertical="center"/>
    </xf>
    <xf numFmtId="0" fontId="10" fillId="59" borderId="1" xfId="16" applyFill="1" applyBorder="1" applyAlignment="1">
      <alignment horizontal="center" vertical="center" wrapText="1"/>
    </xf>
    <xf numFmtId="0" fontId="10" fillId="59" borderId="3" xfId="16" applyFill="1" applyBorder="1" applyAlignment="1">
      <alignment horizontal="center" vertical="center" wrapText="1"/>
    </xf>
    <xf numFmtId="0" fontId="10" fillId="59" borderId="4" xfId="16" applyFill="1" applyBorder="1" applyAlignment="1">
      <alignment horizontal="center" vertical="center" wrapText="1"/>
    </xf>
    <xf numFmtId="0" fontId="10" fillId="59" borderId="5" xfId="16" applyFill="1" applyBorder="1" applyAlignment="1">
      <alignment horizontal="center" vertical="center" wrapText="1"/>
    </xf>
    <xf numFmtId="0" fontId="10" fillId="59" borderId="6" xfId="16" applyFill="1" applyBorder="1" applyAlignment="1">
      <alignment horizontal="center" vertical="center" wrapText="1"/>
    </xf>
    <xf numFmtId="0" fontId="10" fillId="59" borderId="8" xfId="16" applyFill="1" applyBorder="1" applyAlignment="1">
      <alignment horizontal="center" vertical="center" wrapText="1"/>
    </xf>
    <xf numFmtId="0" fontId="10" fillId="64" borderId="0" xfId="16" applyFill="1" applyAlignment="1">
      <alignment horizontal="center" vertical="center"/>
    </xf>
    <xf numFmtId="0" fontId="10" fillId="63" borderId="0" xfId="16" applyFill="1" applyAlignment="1">
      <alignment horizontal="center" vertical="center"/>
    </xf>
    <xf numFmtId="0" fontId="10" fillId="59" borderId="0" xfId="16" applyFill="1" applyAlignment="1">
      <alignment horizontal="center" vertical="center"/>
    </xf>
    <xf numFmtId="0" fontId="46" fillId="63" borderId="0" xfId="16" applyFont="1" applyFill="1" applyAlignment="1">
      <alignment horizontal="center" vertical="center"/>
    </xf>
    <xf numFmtId="0" fontId="57" fillId="59" borderId="6" xfId="16" applyFont="1" applyFill="1" applyBorder="1" applyAlignment="1">
      <alignment horizontal="center" vertical="center"/>
    </xf>
    <xf numFmtId="0" fontId="57" fillId="59" borderId="7" xfId="16" applyFont="1" applyFill="1" applyBorder="1" applyAlignment="1">
      <alignment horizontal="center" vertical="center"/>
    </xf>
    <xf numFmtId="0" fontId="57" fillId="59" borderId="8" xfId="16" applyFont="1" applyFill="1" applyBorder="1" applyAlignment="1">
      <alignment horizontal="center" vertical="center"/>
    </xf>
    <xf numFmtId="0" fontId="57" fillId="59" borderId="67" xfId="16" applyFont="1" applyFill="1" applyBorder="1" applyAlignment="1">
      <alignment horizontal="center" vertical="center"/>
    </xf>
    <xf numFmtId="0" fontId="10" fillId="61" borderId="68" xfId="16" applyFill="1" applyBorder="1" applyAlignment="1">
      <alignment horizontal="center" vertical="center"/>
    </xf>
    <xf numFmtId="0" fontId="10" fillId="61" borderId="69" xfId="16" applyFill="1" applyBorder="1" applyAlignment="1">
      <alignment horizontal="center" vertical="center"/>
    </xf>
    <xf numFmtId="0" fontId="10" fillId="61" borderId="70" xfId="16" applyFill="1" applyBorder="1" applyAlignment="1">
      <alignment horizontal="center" vertical="center"/>
    </xf>
    <xf numFmtId="49" fontId="48" fillId="52" borderId="2" xfId="0" applyNumberFormat="1" applyFont="1" applyFill="1" applyBorder="1" applyAlignment="1">
      <alignment horizontal="center" vertical="center"/>
    </xf>
    <xf numFmtId="49" fontId="46" fillId="52" borderId="0" xfId="0" applyNumberFormat="1" applyFont="1" applyFill="1" applyAlignment="1">
      <alignment horizontal="center" vertical="center"/>
    </xf>
    <xf numFmtId="49" fontId="51" fillId="52" borderId="0" xfId="0" applyNumberFormat="1" applyFont="1" applyFill="1" applyAlignment="1">
      <alignment horizontal="center" vertical="center"/>
    </xf>
    <xf numFmtId="0" fontId="10" fillId="61" borderId="1" xfId="16" applyFill="1" applyBorder="1" applyAlignment="1">
      <alignment horizontal="center" vertical="center" wrapText="1"/>
    </xf>
    <xf numFmtId="0" fontId="10" fillId="61" borderId="3" xfId="16" applyFill="1" applyBorder="1" applyAlignment="1">
      <alignment horizontal="center" vertical="center" wrapText="1"/>
    </xf>
    <xf numFmtId="0" fontId="10" fillId="61" borderId="4" xfId="16" applyFill="1" applyBorder="1" applyAlignment="1">
      <alignment horizontal="center" vertical="center" wrapText="1"/>
    </xf>
    <xf numFmtId="0" fontId="10" fillId="61" borderId="5" xfId="16" applyFill="1" applyBorder="1" applyAlignment="1">
      <alignment horizontal="center" vertical="center" wrapText="1"/>
    </xf>
    <xf numFmtId="0" fontId="10" fillId="61" borderId="6" xfId="16" applyFill="1" applyBorder="1" applyAlignment="1">
      <alignment horizontal="center" vertical="center" wrapText="1"/>
    </xf>
    <xf numFmtId="0" fontId="10" fillId="61" borderId="8" xfId="16" applyFill="1" applyBorder="1" applyAlignment="1">
      <alignment horizontal="center" vertical="center" wrapText="1"/>
    </xf>
    <xf numFmtId="0" fontId="10" fillId="61" borderId="64" xfId="16" applyFill="1" applyBorder="1" applyAlignment="1">
      <alignment horizontal="center" vertical="center"/>
    </xf>
    <xf numFmtId="0" fontId="10" fillId="61" borderId="66" xfId="16" applyFill="1" applyBorder="1" applyAlignment="1">
      <alignment horizontal="center" vertical="center"/>
    </xf>
    <xf numFmtId="0" fontId="10" fillId="61" borderId="61" xfId="16" applyFill="1" applyBorder="1" applyAlignment="1">
      <alignment horizontal="center" vertical="center"/>
    </xf>
    <xf numFmtId="0" fontId="10" fillId="61" borderId="63" xfId="16" applyFill="1" applyBorder="1" applyAlignment="1">
      <alignment horizontal="center" vertical="center"/>
    </xf>
    <xf numFmtId="0" fontId="10" fillId="59" borderId="1" xfId="16" applyFill="1" applyBorder="1" applyAlignment="1">
      <alignment horizontal="center" vertical="center"/>
    </xf>
    <xf numFmtId="0" fontId="10" fillId="59" borderId="3" xfId="16" applyFill="1" applyBorder="1" applyAlignment="1">
      <alignment horizontal="center" vertical="center"/>
    </xf>
    <xf numFmtId="0" fontId="10" fillId="59" borderId="6" xfId="16" applyFill="1" applyBorder="1" applyAlignment="1">
      <alignment horizontal="center" vertical="center"/>
    </xf>
    <xf numFmtId="0" fontId="10" fillId="59" borderId="8" xfId="16" applyFill="1" applyBorder="1" applyAlignment="1">
      <alignment horizontal="center" vertical="center"/>
    </xf>
    <xf numFmtId="0" fontId="10" fillId="59" borderId="4" xfId="16" applyFill="1" applyBorder="1" applyAlignment="1">
      <alignment horizontal="center" vertical="center"/>
    </xf>
    <xf numFmtId="0" fontId="10" fillId="59" borderId="48" xfId="16" applyFill="1" applyBorder="1" applyAlignment="1">
      <alignment horizontal="center" vertical="center"/>
    </xf>
    <xf numFmtId="0" fontId="10" fillId="59" borderId="40" xfId="16" applyFill="1" applyBorder="1" applyAlignment="1">
      <alignment horizontal="center" vertical="center"/>
    </xf>
    <xf numFmtId="0" fontId="10" fillId="59" borderId="5" xfId="16" applyFill="1" applyBorder="1" applyAlignment="1">
      <alignment horizontal="center" vertical="center"/>
    </xf>
    <xf numFmtId="0" fontId="10" fillId="61" borderId="0" xfId="16" applyFill="1" applyAlignment="1">
      <alignment horizontal="center" vertical="center" wrapText="1"/>
    </xf>
    <xf numFmtId="0" fontId="10" fillId="61" borderId="7" xfId="16" applyFill="1" applyBorder="1" applyAlignment="1">
      <alignment horizontal="center" vertical="center" wrapText="1"/>
    </xf>
    <xf numFmtId="0" fontId="46" fillId="57" borderId="6" xfId="16" applyFont="1" applyFill="1" applyBorder="1" applyAlignment="1">
      <alignment horizontal="center" vertical="center"/>
    </xf>
    <xf numFmtId="0" fontId="46" fillId="57" borderId="7" xfId="16" applyFont="1" applyFill="1" applyBorder="1" applyAlignment="1">
      <alignment horizontal="center" vertical="center"/>
    </xf>
    <xf numFmtId="0" fontId="46" fillId="57" borderId="8" xfId="16" applyFont="1" applyFill="1" applyBorder="1" applyAlignment="1">
      <alignment horizontal="center" vertical="center"/>
    </xf>
    <xf numFmtId="49" fontId="48" fillId="52" borderId="1" xfId="0" applyNumberFormat="1" applyFont="1" applyFill="1" applyBorder="1" applyAlignment="1">
      <alignment horizontal="center" vertical="center"/>
    </xf>
    <xf numFmtId="49" fontId="10" fillId="59" borderId="1" xfId="16" quotePrefix="1" applyNumberFormat="1" applyFill="1" applyBorder="1" applyAlignment="1">
      <alignment horizontal="center" vertical="center"/>
    </xf>
    <xf numFmtId="49" fontId="10" fillId="59" borderId="3" xfId="16" quotePrefix="1" applyNumberFormat="1" applyFill="1" applyBorder="1" applyAlignment="1">
      <alignment horizontal="center" vertical="center"/>
    </xf>
    <xf numFmtId="49" fontId="10" fillId="59" borderId="4" xfId="16" quotePrefix="1" applyNumberFormat="1" applyFill="1" applyBorder="1" applyAlignment="1">
      <alignment horizontal="center" vertical="center"/>
    </xf>
    <xf numFmtId="49" fontId="10" fillId="59" borderId="5" xfId="16" quotePrefix="1" applyNumberFormat="1" applyFill="1" applyBorder="1" applyAlignment="1">
      <alignment horizontal="center" vertical="center"/>
    </xf>
    <xf numFmtId="49" fontId="10" fillId="59" borderId="6" xfId="16" quotePrefix="1" applyNumberFormat="1" applyFill="1" applyBorder="1" applyAlignment="1">
      <alignment horizontal="center" vertical="center"/>
    </xf>
    <xf numFmtId="49" fontId="10" fillId="59" borderId="8" xfId="16" quotePrefix="1" applyNumberFormat="1" applyFill="1" applyBorder="1" applyAlignment="1">
      <alignment horizontal="center" vertical="center"/>
    </xf>
    <xf numFmtId="0" fontId="10" fillId="61" borderId="2" xfId="16" applyFill="1" applyBorder="1" applyAlignment="1">
      <alignment horizontal="center" vertical="center"/>
    </xf>
    <xf numFmtId="0" fontId="10" fillId="61" borderId="3" xfId="16" applyFill="1" applyBorder="1" applyAlignment="1">
      <alignment horizontal="center" vertical="center"/>
    </xf>
    <xf numFmtId="0" fontId="10" fillId="61" borderId="62" xfId="16" applyFill="1" applyBorder="1" applyAlignment="1">
      <alignment horizontal="center" vertical="center"/>
    </xf>
    <xf numFmtId="16" fontId="10" fillId="61" borderId="0" xfId="16" applyNumberFormat="1" applyFill="1" applyAlignment="1">
      <alignment horizontal="center" vertical="center"/>
    </xf>
    <xf numFmtId="49" fontId="46" fillId="52" borderId="1" xfId="16" applyNumberFormat="1" applyFont="1" applyFill="1" applyBorder="1" applyAlignment="1">
      <alignment horizontal="center" vertical="center"/>
    </xf>
    <xf numFmtId="49" fontId="46" fillId="52" borderId="3" xfId="16" applyNumberFormat="1" applyFont="1" applyFill="1" applyBorder="1" applyAlignment="1">
      <alignment horizontal="center" vertical="center"/>
    </xf>
    <xf numFmtId="49" fontId="48" fillId="52" borderId="4" xfId="0" applyNumberFormat="1" applyFont="1" applyFill="1" applyBorder="1" applyAlignment="1">
      <alignment horizontal="center" vertical="center"/>
    </xf>
    <xf numFmtId="49" fontId="48" fillId="52" borderId="0" xfId="0" applyNumberFormat="1" applyFont="1" applyFill="1" applyAlignment="1">
      <alignment horizontal="center" vertical="center"/>
    </xf>
    <xf numFmtId="49" fontId="46" fillId="55" borderId="6" xfId="0" applyNumberFormat="1" applyFont="1" applyFill="1" applyBorder="1" applyAlignment="1">
      <alignment horizontal="center" vertical="center"/>
    </xf>
    <xf numFmtId="49" fontId="46" fillId="55" borderId="7" xfId="0" applyNumberFormat="1" applyFont="1" applyFill="1" applyBorder="1" applyAlignment="1">
      <alignment horizontal="center" vertical="center"/>
    </xf>
    <xf numFmtId="49" fontId="46" fillId="55" borderId="8" xfId="0" applyNumberFormat="1" applyFont="1" applyFill="1" applyBorder="1" applyAlignment="1">
      <alignment horizontal="center" vertical="center"/>
    </xf>
    <xf numFmtId="49" fontId="46" fillId="55" borderId="4" xfId="0" applyNumberFormat="1" applyFont="1" applyFill="1" applyBorder="1" applyAlignment="1">
      <alignment horizontal="center" vertical="center"/>
    </xf>
    <xf numFmtId="49" fontId="46" fillId="55" borderId="0" xfId="0" applyNumberFormat="1" applyFont="1" applyFill="1" applyAlignment="1">
      <alignment horizontal="center" vertical="center"/>
    </xf>
    <xf numFmtId="49" fontId="46" fillId="55" borderId="5" xfId="0" applyNumberFormat="1" applyFont="1" applyFill="1" applyBorder="1" applyAlignment="1">
      <alignment horizontal="center" vertical="center"/>
    </xf>
    <xf numFmtId="0" fontId="46" fillId="57" borderId="4" xfId="16" applyFont="1" applyFill="1" applyBorder="1" applyAlignment="1">
      <alignment horizontal="center" vertical="center"/>
    </xf>
    <xf numFmtId="0" fontId="46" fillId="57" borderId="0" xfId="16" applyFont="1" applyFill="1" applyAlignment="1">
      <alignment horizontal="center" vertical="center"/>
    </xf>
    <xf numFmtId="0" fontId="46" fillId="57" borderId="5" xfId="16" applyFont="1" applyFill="1" applyBorder="1" applyAlignment="1">
      <alignment horizontal="center" vertical="center"/>
    </xf>
    <xf numFmtId="0" fontId="46" fillId="52" borderId="2" xfId="16" applyFont="1" applyFill="1" applyBorder="1" applyAlignment="1">
      <alignment horizontal="center" vertical="center"/>
    </xf>
    <xf numFmtId="0" fontId="46" fillId="52" borderId="3" xfId="16" applyFont="1" applyFill="1" applyBorder="1" applyAlignment="1">
      <alignment horizontal="center" vertical="center"/>
    </xf>
    <xf numFmtId="0" fontId="46" fillId="52" borderId="0" xfId="16" applyFont="1" applyFill="1" applyBorder="1" applyAlignment="1">
      <alignment horizontal="center" vertical="center"/>
    </xf>
    <xf numFmtId="0" fontId="46" fillId="52" borderId="5" xfId="16" applyFont="1" applyFill="1" applyBorder="1" applyAlignment="1">
      <alignment horizontal="center" vertical="center"/>
    </xf>
    <xf numFmtId="49" fontId="9" fillId="2" borderId="1" xfId="0" quotePrefix="1" applyNumberFormat="1" applyFont="1" applyFill="1" applyBorder="1" applyAlignment="1">
      <alignment horizontal="center" vertical="center"/>
    </xf>
    <xf numFmtId="49" fontId="9" fillId="2" borderId="2" xfId="0" quotePrefix="1" applyNumberFormat="1" applyFont="1" applyFill="1" applyBorder="1" applyAlignment="1">
      <alignment horizontal="center" vertical="center"/>
    </xf>
    <xf numFmtId="49" fontId="9" fillId="2" borderId="3" xfId="0" quotePrefix="1" applyNumberFormat="1" applyFont="1" applyFill="1" applyBorder="1" applyAlignment="1">
      <alignment horizontal="center" vertical="center"/>
    </xf>
    <xf numFmtId="49" fontId="9" fillId="2" borderId="52" xfId="0" quotePrefix="1" applyNumberFormat="1" applyFont="1" applyFill="1" applyBorder="1" applyAlignment="1">
      <alignment horizontal="center" vertical="center"/>
    </xf>
    <xf numFmtId="49" fontId="9" fillId="2" borderId="12" xfId="0" quotePrefix="1" applyNumberFormat="1" applyFont="1" applyFill="1" applyBorder="1" applyAlignment="1">
      <alignment horizontal="center" vertical="center"/>
    </xf>
    <xf numFmtId="49" fontId="9" fillId="2" borderId="53" xfId="0" quotePrefix="1" applyNumberFormat="1" applyFont="1" applyFill="1" applyBorder="1" applyAlignment="1">
      <alignment horizontal="center" vertical="center"/>
    </xf>
    <xf numFmtId="0" fontId="51" fillId="2" borderId="1" xfId="0" applyFont="1" applyFill="1" applyBorder="1" applyAlignment="1">
      <alignment horizontal="center" vertical="center"/>
    </xf>
    <xf numFmtId="0" fontId="51" fillId="2" borderId="2" xfId="0" applyFont="1" applyFill="1" applyBorder="1" applyAlignment="1">
      <alignment horizontal="center" vertical="center"/>
    </xf>
    <xf numFmtId="0" fontId="51" fillId="2" borderId="3" xfId="0" applyFont="1" applyFill="1" applyBorder="1" applyAlignment="1">
      <alignment horizontal="center" vertical="center"/>
    </xf>
    <xf numFmtId="0" fontId="51" fillId="2" borderId="52" xfId="0" applyFont="1" applyFill="1" applyBorder="1" applyAlignment="1">
      <alignment horizontal="center" vertical="center"/>
    </xf>
    <xf numFmtId="0" fontId="51" fillId="2" borderId="12" xfId="0" applyFont="1" applyFill="1" applyBorder="1" applyAlignment="1">
      <alignment horizontal="center" vertical="center"/>
    </xf>
    <xf numFmtId="0" fontId="51" fillId="2" borderId="53" xfId="0" applyFont="1" applyFill="1" applyBorder="1" applyAlignment="1">
      <alignment horizontal="center" vertical="center"/>
    </xf>
    <xf numFmtId="0" fontId="52" fillId="2" borderId="26" xfId="16" applyFont="1" applyFill="1" applyBorder="1" applyAlignment="1">
      <alignment horizontal="center" vertical="center" wrapText="1"/>
    </xf>
    <xf numFmtId="0" fontId="52" fillId="2" borderId="27" xfId="16" applyFont="1" applyFill="1" applyBorder="1" applyAlignment="1">
      <alignment horizontal="center" vertical="center" wrapText="1"/>
    </xf>
    <xf numFmtId="0" fontId="15" fillId="42" borderId="0" xfId="16" applyFont="1" applyFill="1" applyAlignment="1">
      <alignment horizontal="center" vertical="center"/>
    </xf>
    <xf numFmtId="0" fontId="15" fillId="42" borderId="5" xfId="16" applyFont="1" applyFill="1" applyBorder="1" applyAlignment="1">
      <alignment horizontal="center" vertical="center"/>
    </xf>
    <xf numFmtId="0" fontId="10" fillId="47" borderId="0" xfId="16" applyFill="1" applyAlignment="1">
      <alignment horizontal="center" vertical="center"/>
    </xf>
    <xf numFmtId="18" fontId="10" fillId="48" borderId="1" xfId="16" applyNumberFormat="1" applyFill="1" applyBorder="1" applyAlignment="1">
      <alignment horizontal="center" vertical="center" wrapText="1"/>
    </xf>
    <xf numFmtId="18" fontId="10" fillId="48" borderId="4" xfId="16" applyNumberFormat="1" applyFill="1" applyBorder="1" applyAlignment="1">
      <alignment horizontal="center" vertical="center" wrapText="1"/>
    </xf>
    <xf numFmtId="0" fontId="10" fillId="52" borderId="0" xfId="16" applyFill="1" applyAlignment="1">
      <alignment horizontal="center" vertical="center"/>
    </xf>
    <xf numFmtId="49" fontId="10" fillId="42" borderId="2" xfId="16" applyNumberFormat="1" applyFill="1" applyBorder="1" applyAlignment="1">
      <alignment horizontal="center" vertical="center"/>
    </xf>
    <xf numFmtId="49" fontId="10" fillId="42" borderId="3" xfId="16" applyNumberFormat="1" applyFill="1" applyBorder="1" applyAlignment="1">
      <alignment horizontal="center" vertical="center"/>
    </xf>
    <xf numFmtId="49" fontId="10" fillId="42" borderId="7" xfId="16" applyNumberFormat="1" applyFill="1" applyBorder="1" applyAlignment="1">
      <alignment horizontal="center" vertical="center"/>
    </xf>
    <xf numFmtId="49" fontId="10" fillId="42" borderId="8" xfId="16" applyNumberFormat="1" applyFill="1" applyBorder="1" applyAlignment="1">
      <alignment horizontal="center" vertical="center"/>
    </xf>
    <xf numFmtId="0" fontId="48" fillId="47" borderId="4" xfId="16" applyFont="1" applyFill="1" applyBorder="1" applyAlignment="1">
      <alignment horizontal="center" vertical="center" wrapText="1"/>
    </xf>
    <xf numFmtId="0" fontId="48" fillId="47" borderId="0" xfId="16" applyFont="1" applyFill="1" applyAlignment="1">
      <alignment horizontal="center" vertical="center" wrapText="1"/>
    </xf>
    <xf numFmtId="0" fontId="48" fillId="47" borderId="5" xfId="16" applyFont="1" applyFill="1" applyBorder="1" applyAlignment="1">
      <alignment horizontal="center" vertical="center" wrapText="1"/>
    </xf>
    <xf numFmtId="0" fontId="48" fillId="47" borderId="6" xfId="16" applyFont="1" applyFill="1" applyBorder="1" applyAlignment="1">
      <alignment horizontal="center" vertical="center" wrapText="1"/>
    </xf>
    <xf numFmtId="0" fontId="48" fillId="47" borderId="7" xfId="16" applyFont="1" applyFill="1" applyBorder="1" applyAlignment="1">
      <alignment horizontal="center" vertical="center" wrapText="1"/>
    </xf>
    <xf numFmtId="0" fontId="48" fillId="47" borderId="8" xfId="16" applyFont="1" applyFill="1" applyBorder="1" applyAlignment="1">
      <alignment horizontal="center" vertical="center" wrapText="1"/>
    </xf>
    <xf numFmtId="49" fontId="48" fillId="52" borderId="72" xfId="0" applyNumberFormat="1" applyFont="1" applyFill="1" applyBorder="1" applyAlignment="1">
      <alignment horizontal="center" vertical="center"/>
    </xf>
    <xf numFmtId="49" fontId="48" fillId="52" borderId="10" xfId="0" applyNumberFormat="1" applyFont="1" applyFill="1" applyBorder="1" applyAlignment="1">
      <alignment horizontal="center" vertical="center"/>
    </xf>
    <xf numFmtId="49" fontId="48" fillId="52" borderId="6" xfId="0" applyNumberFormat="1" applyFont="1" applyFill="1" applyBorder="1" applyAlignment="1">
      <alignment horizontal="center" vertical="center"/>
    </xf>
    <xf numFmtId="49" fontId="48" fillId="52" borderId="7" xfId="0" applyNumberFormat="1" applyFont="1" applyFill="1" applyBorder="1" applyAlignment="1">
      <alignment horizontal="center" vertical="center"/>
    </xf>
    <xf numFmtId="49" fontId="48" fillId="52" borderId="89" xfId="0" applyNumberFormat="1" applyFont="1" applyFill="1" applyBorder="1" applyAlignment="1">
      <alignment horizontal="center" vertical="center"/>
    </xf>
    <xf numFmtId="0" fontId="46" fillId="5" borderId="1" xfId="16" applyFont="1" applyFill="1" applyBorder="1" applyAlignment="1">
      <alignment horizontal="center" vertical="center" textRotation="90"/>
    </xf>
    <xf numFmtId="0" fontId="46" fillId="5" borderId="3" xfId="16" applyFont="1" applyFill="1" applyBorder="1" applyAlignment="1">
      <alignment horizontal="center" vertical="center" textRotation="90"/>
    </xf>
    <xf numFmtId="0" fontId="46" fillId="5" borderId="4" xfId="16" applyFont="1" applyFill="1" applyBorder="1" applyAlignment="1">
      <alignment horizontal="center" vertical="center" textRotation="90"/>
    </xf>
    <xf numFmtId="0" fontId="46" fillId="5" borderId="5" xfId="16" applyFont="1" applyFill="1" applyBorder="1" applyAlignment="1">
      <alignment horizontal="center" vertical="center" textRotation="90"/>
    </xf>
    <xf numFmtId="0" fontId="15" fillId="48" borderId="26" xfId="16" applyFont="1" applyFill="1" applyBorder="1" applyAlignment="1">
      <alignment horizontal="center" vertical="center" wrapText="1"/>
    </xf>
    <xf numFmtId="0" fontId="15" fillId="48" borderId="28" xfId="16" applyFont="1" applyFill="1" applyBorder="1" applyAlignment="1">
      <alignment horizontal="center" vertical="center" wrapText="1"/>
    </xf>
    <xf numFmtId="0" fontId="10" fillId="42" borderId="4" xfId="16" applyFill="1" applyBorder="1" applyAlignment="1">
      <alignment horizontal="center" vertical="center" wrapText="1"/>
    </xf>
    <xf numFmtId="0" fontId="10" fillId="42" borderId="5" xfId="16" applyFill="1" applyBorder="1" applyAlignment="1">
      <alignment horizontal="center" vertical="center" wrapText="1"/>
    </xf>
    <xf numFmtId="0" fontId="46" fillId="45" borderId="0" xfId="16" applyFont="1" applyFill="1" applyAlignment="1">
      <alignment horizontal="center" vertical="center"/>
    </xf>
    <xf numFmtId="18" fontId="10" fillId="47" borderId="1" xfId="16" applyNumberFormat="1" applyFill="1" applyBorder="1" applyAlignment="1">
      <alignment horizontal="center" vertical="center"/>
    </xf>
    <xf numFmtId="18" fontId="10" fillId="47" borderId="3" xfId="16" applyNumberFormat="1" applyFill="1" applyBorder="1" applyAlignment="1">
      <alignment horizontal="center" vertical="center"/>
    </xf>
    <xf numFmtId="18" fontId="10" fillId="47" borderId="6" xfId="16" applyNumberFormat="1" applyFill="1" applyBorder="1" applyAlignment="1">
      <alignment horizontal="center" vertical="center"/>
    </xf>
    <xf numFmtId="18" fontId="10" fillId="47" borderId="8" xfId="16" applyNumberFormat="1" applyFill="1" applyBorder="1" applyAlignment="1">
      <alignment horizontal="center" vertical="center"/>
    </xf>
    <xf numFmtId="0" fontId="47" fillId="46" borderId="1" xfId="16" applyFont="1" applyFill="1" applyBorder="1" applyAlignment="1">
      <alignment horizontal="center" vertical="center" textRotation="90"/>
    </xf>
    <xf numFmtId="0" fontId="47" fillId="46" borderId="3" xfId="16" applyFont="1" applyFill="1" applyBorder="1" applyAlignment="1">
      <alignment horizontal="center" vertical="center" textRotation="90"/>
    </xf>
    <xf numFmtId="0" fontId="47" fillId="46" borderId="4" xfId="16" applyFont="1" applyFill="1" applyBorder="1" applyAlignment="1">
      <alignment horizontal="center" vertical="center" textRotation="90"/>
    </xf>
    <xf numFmtId="0" fontId="47" fillId="46" borderId="5" xfId="16" applyFont="1" applyFill="1" applyBorder="1" applyAlignment="1">
      <alignment horizontal="center" vertical="center" textRotation="90"/>
    </xf>
    <xf numFmtId="0" fontId="46" fillId="46" borderId="1" xfId="16" applyFont="1" applyFill="1" applyBorder="1" applyAlignment="1">
      <alignment horizontal="center" vertical="center" textRotation="90"/>
    </xf>
    <xf numFmtId="0" fontId="46" fillId="46" borderId="43" xfId="16" applyFont="1" applyFill="1" applyBorder="1" applyAlignment="1">
      <alignment horizontal="center" vertical="center" textRotation="90"/>
    </xf>
    <xf numFmtId="0" fontId="46" fillId="46" borderId="4" xfId="16" applyFont="1" applyFill="1" applyBorder="1" applyAlignment="1">
      <alignment horizontal="center" vertical="center" textRotation="90"/>
    </xf>
    <xf numFmtId="0" fontId="46" fillId="46" borderId="48" xfId="16" applyFont="1" applyFill="1" applyBorder="1" applyAlignment="1">
      <alignment horizontal="center" vertical="center" textRotation="90"/>
    </xf>
    <xf numFmtId="0" fontId="46" fillId="46" borderId="44" xfId="16" applyFont="1" applyFill="1" applyBorder="1" applyAlignment="1">
      <alignment horizontal="center" vertical="center" textRotation="90"/>
    </xf>
    <xf numFmtId="0" fontId="46" fillId="46" borderId="3" xfId="16" applyFont="1" applyFill="1" applyBorder="1" applyAlignment="1">
      <alignment horizontal="center" vertical="center" textRotation="90"/>
    </xf>
    <xf numFmtId="0" fontId="46" fillId="46" borderId="40" xfId="16" applyFont="1" applyFill="1" applyBorder="1" applyAlignment="1">
      <alignment horizontal="center" vertical="center" textRotation="90"/>
    </xf>
    <xf numFmtId="0" fontId="46" fillId="46" borderId="5" xfId="16" applyFont="1" applyFill="1" applyBorder="1" applyAlignment="1">
      <alignment horizontal="center" vertical="center" textRotation="90"/>
    </xf>
    <xf numFmtId="0" fontId="46" fillId="5" borderId="1" xfId="16" applyFont="1" applyFill="1" applyBorder="1" applyAlignment="1">
      <alignment horizontal="center" vertical="center"/>
    </xf>
    <xf numFmtId="0" fontId="46" fillId="5" borderId="2" xfId="16" applyFont="1" applyFill="1" applyBorder="1" applyAlignment="1">
      <alignment horizontal="center" vertical="center"/>
    </xf>
    <xf numFmtId="0" fontId="46" fillId="5" borderId="3" xfId="16" applyFont="1" applyFill="1" applyBorder="1" applyAlignment="1">
      <alignment horizontal="center" vertical="center"/>
    </xf>
    <xf numFmtId="0" fontId="46" fillId="5" borderId="4" xfId="16" applyFont="1" applyFill="1" applyBorder="1" applyAlignment="1">
      <alignment horizontal="center" vertical="center"/>
    </xf>
    <xf numFmtId="0" fontId="46" fillId="5" borderId="0" xfId="16" applyFont="1" applyFill="1" applyAlignment="1">
      <alignment horizontal="center" vertical="center"/>
    </xf>
    <xf numFmtId="0" fontId="46" fillId="5" borderId="5" xfId="16" applyFont="1" applyFill="1" applyBorder="1" applyAlignment="1">
      <alignment horizontal="center" vertical="center"/>
    </xf>
    <xf numFmtId="0" fontId="43" fillId="0" borderId="0" xfId="0" applyFont="1" applyAlignment="1">
      <alignment horizontal="center"/>
    </xf>
    <xf numFmtId="0" fontId="44" fillId="0" borderId="0" xfId="0" applyFont="1" applyAlignment="1">
      <alignment horizontal="center"/>
    </xf>
    <xf numFmtId="0" fontId="84" fillId="0" borderId="0" xfId="16" applyFont="1" applyAlignment="1">
      <alignment horizontal="center" vertical="center" wrapText="1"/>
    </xf>
    <xf numFmtId="18" fontId="46" fillId="42" borderId="2" xfId="16" applyNumberFormat="1" applyFont="1" applyFill="1" applyBorder="1" applyAlignment="1">
      <alignment horizontal="center" vertical="center" wrapText="1"/>
    </xf>
    <xf numFmtId="18" fontId="46" fillId="42" borderId="0" xfId="16" applyNumberFormat="1" applyFont="1" applyFill="1" applyAlignment="1">
      <alignment horizontal="center" vertical="center" wrapText="1"/>
    </xf>
    <xf numFmtId="18" fontId="46" fillId="42" borderId="7" xfId="16" applyNumberFormat="1" applyFont="1" applyFill="1" applyBorder="1" applyAlignment="1">
      <alignment horizontal="center" vertical="center" wrapText="1"/>
    </xf>
    <xf numFmtId="0" fontId="15" fillId="42" borderId="1" xfId="16" applyFont="1" applyFill="1" applyBorder="1" applyAlignment="1">
      <alignment horizontal="center" vertical="center"/>
    </xf>
    <xf numFmtId="0" fontId="15" fillId="42" borderId="3" xfId="16" applyFont="1" applyFill="1" applyBorder="1" applyAlignment="1">
      <alignment horizontal="center" vertical="center"/>
    </xf>
    <xf numFmtId="49" fontId="46" fillId="45" borderId="1" xfId="16" applyNumberFormat="1" applyFont="1" applyFill="1" applyBorder="1" applyAlignment="1">
      <alignment horizontal="center" vertical="center"/>
    </xf>
    <xf numFmtId="49" fontId="46" fillId="45" borderId="3" xfId="16" applyNumberFormat="1" applyFont="1" applyFill="1" applyBorder="1" applyAlignment="1">
      <alignment horizontal="center" vertical="center"/>
    </xf>
    <xf numFmtId="49" fontId="46" fillId="45" borderId="4" xfId="16" applyNumberFormat="1" applyFont="1" applyFill="1" applyBorder="1" applyAlignment="1">
      <alignment horizontal="center" vertical="center"/>
    </xf>
    <xf numFmtId="49" fontId="46" fillId="45" borderId="5" xfId="16" applyNumberFormat="1" applyFont="1" applyFill="1" applyBorder="1" applyAlignment="1">
      <alignment horizontal="center" vertical="center"/>
    </xf>
    <xf numFmtId="0" fontId="46" fillId="45" borderId="1" xfId="16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46" fillId="45" borderId="1" xfId="16" applyFont="1" applyFill="1" applyBorder="1" applyAlignment="1">
      <alignment horizontal="center" vertical="center"/>
    </xf>
    <xf numFmtId="0" fontId="46" fillId="45" borderId="3" xfId="16" applyFont="1" applyFill="1" applyBorder="1" applyAlignment="1">
      <alignment horizontal="center" vertical="center"/>
    </xf>
    <xf numFmtId="0" fontId="46" fillId="45" borderId="4" xfId="16" applyFont="1" applyFill="1" applyBorder="1" applyAlignment="1">
      <alignment horizontal="center" vertical="center"/>
    </xf>
    <xf numFmtId="0" fontId="46" fillId="45" borderId="5" xfId="16" applyFont="1" applyFill="1" applyBorder="1" applyAlignment="1">
      <alignment horizontal="center" vertical="center"/>
    </xf>
    <xf numFmtId="0" fontId="46" fillId="45" borderId="2" xfId="16" applyFont="1" applyFill="1" applyBorder="1" applyAlignment="1">
      <alignment horizontal="center" vertical="center"/>
    </xf>
    <xf numFmtId="0" fontId="13" fillId="0" borderId="0" xfId="0" applyFont="1" applyAlignment="1">
      <alignment horizontal="center"/>
    </xf>
    <xf numFmtId="0" fontId="20" fillId="0" borderId="15" xfId="0" applyFont="1" applyBorder="1" applyAlignment="1">
      <alignment horizontal="center" vertical="center" wrapText="1"/>
    </xf>
    <xf numFmtId="0" fontId="20" fillId="0" borderId="25" xfId="0" applyFont="1" applyBorder="1" applyAlignment="1">
      <alignment horizontal="center" vertical="center" wrapText="1"/>
    </xf>
    <xf numFmtId="0" fontId="73" fillId="0" borderId="0" xfId="0" applyFont="1" applyAlignment="1">
      <alignment horizontal="center" vertical="top" wrapText="1"/>
    </xf>
    <xf numFmtId="0" fontId="74" fillId="0" borderId="0" xfId="0" applyFont="1" applyAlignment="1">
      <alignment horizontal="center" vertical="center" readingOrder="1"/>
    </xf>
    <xf numFmtId="0" fontId="73" fillId="0" borderId="0" xfId="0" applyFont="1" applyAlignment="1">
      <alignment horizontal="center" vertical="center" readingOrder="1"/>
    </xf>
    <xf numFmtId="0" fontId="79" fillId="0" borderId="22" xfId="0" applyFont="1" applyBorder="1" applyAlignment="1">
      <alignment horizontal="center" vertical="center" readingOrder="1"/>
    </xf>
    <xf numFmtId="0" fontId="79" fillId="0" borderId="24" xfId="0" applyFont="1" applyBorder="1" applyAlignment="1">
      <alignment horizontal="center" vertical="center" readingOrder="1"/>
    </xf>
    <xf numFmtId="0" fontId="73" fillId="0" borderId="0" xfId="0" applyFont="1" applyAlignment="1">
      <alignment horizontal="left" vertical="top" wrapText="1"/>
    </xf>
    <xf numFmtId="0" fontId="71" fillId="0" borderId="0" xfId="0" applyFont="1" applyAlignment="1">
      <alignment horizontal="center" vertical="top"/>
    </xf>
    <xf numFmtId="172" fontId="78" fillId="73" borderId="83" xfId="0" applyNumberFormat="1" applyFont="1" applyFill="1" applyBorder="1" applyAlignment="1">
      <alignment horizontal="center" vertical="center" readingOrder="1"/>
    </xf>
    <xf numFmtId="172" fontId="78" fillId="73" borderId="84" xfId="0" applyNumberFormat="1" applyFont="1" applyFill="1" applyBorder="1" applyAlignment="1">
      <alignment horizontal="center" vertical="center" readingOrder="1"/>
    </xf>
    <xf numFmtId="172" fontId="78" fillId="73" borderId="85" xfId="0" applyNumberFormat="1" applyFont="1" applyFill="1" applyBorder="1" applyAlignment="1">
      <alignment horizontal="center" vertical="center" readingOrder="1"/>
    </xf>
    <xf numFmtId="0" fontId="77" fillId="73" borderId="19" xfId="0" applyFont="1" applyFill="1" applyBorder="1" applyAlignment="1">
      <alignment horizontal="center" vertical="center" wrapText="1"/>
    </xf>
    <xf numFmtId="0" fontId="77" fillId="73" borderId="20" xfId="0" applyFont="1" applyFill="1" applyBorder="1" applyAlignment="1">
      <alignment horizontal="center" vertical="center" wrapText="1"/>
    </xf>
    <xf numFmtId="0" fontId="77" fillId="73" borderId="21" xfId="0" applyFont="1" applyFill="1" applyBorder="1" applyAlignment="1">
      <alignment horizontal="center" vertical="center" wrapText="1"/>
    </xf>
    <xf numFmtId="0" fontId="77" fillId="73" borderId="11" xfId="0" applyFont="1" applyFill="1" applyBorder="1" applyAlignment="1">
      <alignment horizontal="center" vertical="center" wrapText="1"/>
    </xf>
    <xf numFmtId="0" fontId="77" fillId="73" borderId="12" xfId="0" applyFont="1" applyFill="1" applyBorder="1" applyAlignment="1">
      <alignment horizontal="center" vertical="center" wrapText="1"/>
    </xf>
    <xf numFmtId="0" fontId="77" fillId="73" borderId="13" xfId="0" applyFont="1" applyFill="1" applyBorder="1" applyAlignment="1">
      <alignment horizontal="center" vertical="center" wrapText="1"/>
    </xf>
    <xf numFmtId="0" fontId="77" fillId="73" borderId="15" xfId="0" applyFont="1" applyFill="1" applyBorder="1" applyAlignment="1">
      <alignment horizontal="center" vertical="center" wrapText="1" readingOrder="1"/>
    </xf>
    <xf numFmtId="0" fontId="77" fillId="73" borderId="29" xfId="0" applyFont="1" applyFill="1" applyBorder="1" applyAlignment="1">
      <alignment horizontal="center" vertical="center" wrapText="1" readingOrder="1"/>
    </xf>
    <xf numFmtId="0" fontId="77" fillId="73" borderId="25" xfId="0" applyFont="1" applyFill="1" applyBorder="1" applyAlignment="1">
      <alignment horizontal="center" vertical="center" wrapText="1" readingOrder="1"/>
    </xf>
    <xf numFmtId="0" fontId="76" fillId="73" borderId="29" xfId="0" applyFont="1" applyFill="1" applyBorder="1" applyAlignment="1">
      <alignment horizontal="center" vertical="center" readingOrder="1"/>
    </xf>
    <xf numFmtId="0" fontId="76" fillId="73" borderId="22" xfId="0" applyFont="1" applyFill="1" applyBorder="1" applyAlignment="1">
      <alignment horizontal="center" vertical="center" wrapText="1" readingOrder="1"/>
    </xf>
    <xf numFmtId="0" fontId="76" fillId="73" borderId="24" xfId="0" applyFont="1" applyFill="1" applyBorder="1" applyAlignment="1">
      <alignment horizontal="center" vertical="center" wrapText="1" readingOrder="1"/>
    </xf>
    <xf numFmtId="0" fontId="76" fillId="73" borderId="23" xfId="0" applyFont="1" applyFill="1" applyBorder="1" applyAlignment="1">
      <alignment horizontal="center" vertical="center" wrapText="1" readingOrder="1"/>
    </xf>
    <xf numFmtId="0" fontId="72" fillId="0" borderId="0" xfId="0" applyFont="1" applyAlignment="1">
      <alignment horizontal="center" vertical="top"/>
    </xf>
    <xf numFmtId="0" fontId="73" fillId="0" borderId="0" xfId="0" applyFont="1" applyAlignment="1">
      <alignment horizontal="center" vertical="top"/>
    </xf>
    <xf numFmtId="0" fontId="76" fillId="73" borderId="19" xfId="0" applyFont="1" applyFill="1" applyBorder="1" applyAlignment="1">
      <alignment horizontal="center" vertical="center" wrapText="1" readingOrder="1"/>
    </xf>
    <xf numFmtId="0" fontId="76" fillId="73" borderId="21" xfId="0" applyFont="1" applyFill="1" applyBorder="1" applyAlignment="1">
      <alignment horizontal="center" vertical="center" wrapText="1" readingOrder="1"/>
    </xf>
    <xf numFmtId="0" fontId="76" fillId="73" borderId="9" xfId="0" applyFont="1" applyFill="1" applyBorder="1" applyAlignment="1">
      <alignment horizontal="center" vertical="center" wrapText="1" readingOrder="1"/>
    </xf>
    <xf numFmtId="0" fontId="76" fillId="73" borderId="10" xfId="0" applyFont="1" applyFill="1" applyBorder="1" applyAlignment="1">
      <alignment horizontal="center" vertical="center" wrapText="1" readingOrder="1"/>
    </xf>
    <xf numFmtId="0" fontId="76" fillId="73" borderId="11" xfId="0" applyFont="1" applyFill="1" applyBorder="1" applyAlignment="1">
      <alignment horizontal="center" vertical="center" wrapText="1" readingOrder="1"/>
    </xf>
    <xf numFmtId="0" fontId="76" fillId="73" borderId="13" xfId="0" applyFont="1" applyFill="1" applyBorder="1" applyAlignment="1">
      <alignment horizontal="center" vertical="center" wrapText="1" readingOrder="1"/>
    </xf>
  </cellXfs>
  <cellStyles count="89">
    <cellStyle name="20% - Accent1 2" xfId="26"/>
    <cellStyle name="20% - Accent2 2" xfId="27"/>
    <cellStyle name="20% - Accent3 2" xfId="28"/>
    <cellStyle name="20% - Accent4 2" xfId="29"/>
    <cellStyle name="20% - Accent5 2" xfId="30"/>
    <cellStyle name="20% - Accent6 2" xfId="31"/>
    <cellStyle name="40% - Accent1 2" xfId="32"/>
    <cellStyle name="40% - Accent2 2" xfId="33"/>
    <cellStyle name="40% - Accent3 2" xfId="34"/>
    <cellStyle name="40% - Accent4 2" xfId="35"/>
    <cellStyle name="40% - Accent5 2" xfId="36"/>
    <cellStyle name="40% - Accent6 2" xfId="37"/>
    <cellStyle name="60% - Accent1 2" xfId="38"/>
    <cellStyle name="60% - Accent2 2" xfId="39"/>
    <cellStyle name="60% - Accent3 2" xfId="40"/>
    <cellStyle name="60% - Accent4 2" xfId="41"/>
    <cellStyle name="60% - Accent5 2" xfId="42"/>
    <cellStyle name="60% - Accent6 2" xfId="43"/>
    <cellStyle name="Accent1 2" xfId="44"/>
    <cellStyle name="Accent2 2" xfId="45"/>
    <cellStyle name="Accent3 2" xfId="46"/>
    <cellStyle name="Accent4 2" xfId="47"/>
    <cellStyle name="Accent5 2" xfId="48"/>
    <cellStyle name="Accent6 2" xfId="49"/>
    <cellStyle name="Bad 2" xfId="50"/>
    <cellStyle name="Calculation 2" xfId="51"/>
    <cellStyle name="Check Cell 2" xfId="52"/>
    <cellStyle name="Comma" xfId="2" builtinId="3"/>
    <cellStyle name="Comma [0]" xfId="1" builtinId="6"/>
    <cellStyle name="Comma [0] 10" xfId="13"/>
    <cellStyle name="Comma [0] 2" xfId="4"/>
    <cellStyle name="Comma [0] 2 2" xfId="53"/>
    <cellStyle name="Comma [0] 2 3" xfId="20"/>
    <cellStyle name="Comma [0] 3" xfId="75"/>
    <cellStyle name="Comma [0] 4" xfId="17"/>
    <cellStyle name="Comma [0] 6" xfId="12"/>
    <cellStyle name="Comma 10" xfId="6"/>
    <cellStyle name="Comma 10 2" xfId="22"/>
    <cellStyle name="Comma 11" xfId="85"/>
    <cellStyle name="Comma 12" xfId="84"/>
    <cellStyle name="Comma 13" xfId="87"/>
    <cellStyle name="Comma 14" xfId="82"/>
    <cellStyle name="Comma 15" xfId="88"/>
    <cellStyle name="Comma 159" xfId="15"/>
    <cellStyle name="Comma 159 2" xfId="77"/>
    <cellStyle name="Comma 16" xfId="81"/>
    <cellStyle name="Comma 2" xfId="5"/>
    <cellStyle name="Comma 2 2" xfId="9"/>
    <cellStyle name="Comma 2 2 2" xfId="11"/>
    <cellStyle name="Comma 2 2 2 2" xfId="79"/>
    <cellStyle name="Comma 2 2 2 3" xfId="7"/>
    <cellStyle name="Comma 2 2 2 3 2" xfId="23"/>
    <cellStyle name="Comma 2 3" xfId="54"/>
    <cellStyle name="Comma 2 4" xfId="21"/>
    <cellStyle name="Comma 3" xfId="74"/>
    <cellStyle name="Comma 4" xfId="73"/>
    <cellStyle name="Comma 5" xfId="76"/>
    <cellStyle name="Comma 6" xfId="18"/>
    <cellStyle name="Comma 7" xfId="80"/>
    <cellStyle name="Comma 8" xfId="86"/>
    <cellStyle name="Comma 9" xfId="83"/>
    <cellStyle name="Explanatory Text 2" xfId="55"/>
    <cellStyle name="Good 2" xfId="56"/>
    <cellStyle name="Heading 1 2" xfId="57"/>
    <cellStyle name="Heading 2 2" xfId="58"/>
    <cellStyle name="Heading 3 2" xfId="59"/>
    <cellStyle name="Heading 4 2" xfId="60"/>
    <cellStyle name="Input 2" xfId="61"/>
    <cellStyle name="Linked Cell 2" xfId="62"/>
    <cellStyle name="Neutral 2" xfId="63"/>
    <cellStyle name="Normal" xfId="0" builtinId="0"/>
    <cellStyle name="Normal 13" xfId="14"/>
    <cellStyle name="Normal 13 2" xfId="78"/>
    <cellStyle name="Normal 2" xfId="3"/>
    <cellStyle name="Normal 2 2" xfId="10"/>
    <cellStyle name="Normal 2 2 2" xfId="25"/>
    <cellStyle name="Normal 2 3" xfId="16"/>
    <cellStyle name="Normal 2 3 2" xfId="64"/>
    <cellStyle name="Normal 2 4" xfId="19"/>
    <cellStyle name="Normal 3" xfId="65"/>
    <cellStyle name="Normal 4" xfId="66"/>
    <cellStyle name="Normal 7" xfId="67"/>
    <cellStyle name="Note 2" xfId="68"/>
    <cellStyle name="Output 2" xfId="69"/>
    <cellStyle name="Percent 2" xfId="8"/>
    <cellStyle name="Percent 2 2" xfId="24"/>
    <cellStyle name="Title 2" xfId="70"/>
    <cellStyle name="Total 2" xfId="71"/>
    <cellStyle name="Warning Text 2" xfId="7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41</xdr:col>
      <xdr:colOff>26832</xdr:colOff>
      <xdr:row>26</xdr:row>
      <xdr:rowOff>44661</xdr:rowOff>
    </xdr:from>
    <xdr:to>
      <xdr:col>42</xdr:col>
      <xdr:colOff>40247</xdr:colOff>
      <xdr:row>28</xdr:row>
      <xdr:rowOff>197181</xdr:rowOff>
    </xdr:to>
    <xdr:sp macro="" textlink="">
      <xdr:nvSpPr>
        <xdr:cNvPr id="2" name="Up Arrow 7">
          <a:extLst>
            <a:ext uri="{FF2B5EF4-FFF2-40B4-BE49-F238E27FC236}">
              <a16:creationId xmlns="" xmlns:a16="http://schemas.microsoft.com/office/drawing/2014/main" id="{20ADAF75-1BD4-4EF7-AC0C-FD3946FF28FE}"/>
            </a:ext>
          </a:extLst>
        </xdr:cNvPr>
        <xdr:cNvSpPr/>
      </xdr:nvSpPr>
      <xdr:spPr bwMode="auto">
        <a:xfrm>
          <a:off x="6437157" y="5273886"/>
          <a:ext cx="156290" cy="552570"/>
        </a:xfrm>
        <a:prstGeom prst="upArrow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en-US" sz="1100"/>
        </a:p>
      </xdr:txBody>
    </xdr:sp>
    <xdr:clientData/>
  </xdr:twoCellAnchor>
  <xdr:twoCellAnchor>
    <xdr:from>
      <xdr:col>38</xdr:col>
      <xdr:colOff>56697</xdr:colOff>
      <xdr:row>29</xdr:row>
      <xdr:rowOff>113393</xdr:rowOff>
    </xdr:from>
    <xdr:to>
      <xdr:col>45</xdr:col>
      <xdr:colOff>33351</xdr:colOff>
      <xdr:row>34</xdr:row>
      <xdr:rowOff>147410</xdr:rowOff>
    </xdr:to>
    <xdr:pic>
      <xdr:nvPicPr>
        <xdr:cNvPr id="3" name="Picture 23" descr="Ÿ좴x">
          <a:extLst>
            <a:ext uri="{FF2B5EF4-FFF2-40B4-BE49-F238E27FC236}">
              <a16:creationId xmlns="" xmlns:a16="http://schemas.microsoft.com/office/drawing/2014/main" id="{AB7051CA-8096-42F8-856D-87A78C83B2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38397" y="5942693"/>
          <a:ext cx="976779" cy="9960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588319</xdr:colOff>
      <xdr:row>0</xdr:row>
      <xdr:rowOff>34365</xdr:rowOff>
    </xdr:from>
    <xdr:to>
      <xdr:col>18</xdr:col>
      <xdr:colOff>463187</xdr:colOff>
      <xdr:row>5</xdr:row>
      <xdr:rowOff>13821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E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56694" y="34365"/>
          <a:ext cx="846418" cy="8652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190500</xdr:colOff>
      <xdr:row>0</xdr:row>
      <xdr:rowOff>119062</xdr:rowOff>
    </xdr:from>
    <xdr:ext cx="797719" cy="881555"/>
    <xdr:pic>
      <xdr:nvPicPr>
        <xdr:cNvPr id="6" name="Picture 4" descr="D:\LOGO JABAR.png">
          <a:extLst>
            <a:ext uri="{FF2B5EF4-FFF2-40B4-BE49-F238E27FC236}">
              <a16:creationId xmlns:a16="http://schemas.microsoft.com/office/drawing/2014/main" xmlns="" id="{00000000-0008-0000-0E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119062"/>
          <a:ext cx="797719" cy="881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TU%20YUNUS\Inventaris%202015\Semester%20I\LBPT%20SMA%20N%2012%20Kota%20Bandung%20%20TA%202014%20(Autosaved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KI%202019%20SMA%20NEGERI%2012%20BANDUN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de Barang"/>
      <sheetName val="DATA SEKOLAH"/>
      <sheetName val="01. REKAP MUTASI"/>
      <sheetName val="02. Lap Mutasi Barang"/>
      <sheetName val="03. KIB. A"/>
      <sheetName val="05. Denah Tanah Sekolah"/>
      <sheetName val="06. KIB. B"/>
      <sheetName val="07. KIB. C"/>
      <sheetName val="08. Denah Gedung Bangunan"/>
      <sheetName val="10. Riwayat Gedung Bangunan"/>
      <sheetName val="11. KIB. D"/>
      <sheetName val="12. KIB. E"/>
      <sheetName val="13. KIB. F"/>
      <sheetName val="14. KIR"/>
      <sheetName val="15. Daftar Pengadaan Brg"/>
      <sheetName val="16. Daftar Penerimaan Brg"/>
      <sheetName val="15. Daftar Pengadaan Brg (2)"/>
      <sheetName val="17. BUKU INVENTARIS (2)"/>
      <sheetName val="18. Brg Yg Digunausahakan"/>
      <sheetName val="19. Yang Digunakan Pihak 3"/>
      <sheetName val="20. Usulan Pnggnaan Sensus 2013"/>
      <sheetName val="17. BUKU INVENTARIS"/>
      <sheetName val="21. Usul Penghpusan Sensus 2013"/>
      <sheetName val="22. Usulan Penggunaan 2014"/>
      <sheetName val="23. Usul Penghpusan 2014"/>
      <sheetName val="24. RKPBU 2015"/>
      <sheetName val="25. RKBU 2015"/>
      <sheetName val="26. Rekap Penerimaan Barang"/>
      <sheetName val="27. Pendataan Tanah &amp; Bangunan"/>
      <sheetName val="Contoh Neraca"/>
    </sheetNames>
    <sheetDataSet>
      <sheetData sheetId="0" refreshError="1"/>
      <sheetData sheetId="1" refreshError="1">
        <row r="3">
          <cell r="D3" t="str">
            <v>SMA NEGERI 12 KOTA BANDUNG</v>
          </cell>
        </row>
        <row r="4">
          <cell r="D4" t="str">
            <v xml:space="preserve">Jl. Sekejati No. 36 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de Barang"/>
      <sheetName val="DATA UMUM"/>
      <sheetName val="Berita Acara"/>
      <sheetName val="SPTJM"/>
      <sheetName val="Rekap KKI"/>
      <sheetName val="Kapitalisasi Gedung"/>
      <sheetName val="KKI KIB A"/>
      <sheetName val="KKI KIB B"/>
      <sheetName val="KKI KIB C"/>
      <sheetName val="KKI KIB D"/>
      <sheetName val="KKI KIB E"/>
      <sheetName val="KKI KIB F"/>
      <sheetName val="KKI Aset Lainnya-ATB"/>
    </sheetNames>
    <sheetDataSet>
      <sheetData sheetId="0"/>
      <sheetData sheetId="1">
        <row r="7">
          <cell r="D7" t="str">
            <v>8.1.4.13</v>
          </cell>
        </row>
        <row r="8">
          <cell r="D8" t="str">
            <v>SMAN 12 Bandung</v>
          </cell>
        </row>
        <row r="9">
          <cell r="D9" t="str">
            <v>Jl. Sekejati IV No. 36</v>
          </cell>
        </row>
        <row r="11">
          <cell r="D11" t="str">
            <v>Sukapura</v>
          </cell>
        </row>
        <row r="12">
          <cell r="D12" t="str">
            <v>Kiaracondong</v>
          </cell>
        </row>
      </sheetData>
      <sheetData sheetId="2"/>
      <sheetData sheetId="3"/>
      <sheetData sheetId="4">
        <row r="20">
          <cell r="D20">
            <v>5</v>
          </cell>
          <cell r="P20">
            <v>1</v>
          </cell>
          <cell r="Q20">
            <v>8123760000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AH20">
            <v>0</v>
          </cell>
          <cell r="AI20">
            <v>0</v>
          </cell>
          <cell r="AR20">
            <v>0</v>
          </cell>
          <cell r="AS20">
            <v>0</v>
          </cell>
        </row>
        <row r="22">
          <cell r="AH22">
            <v>0</v>
          </cell>
          <cell r="AI22">
            <v>0</v>
          </cell>
        </row>
        <row r="26">
          <cell r="E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AH26">
            <v>0</v>
          </cell>
          <cell r="AI26">
            <v>0</v>
          </cell>
          <cell r="AR26">
            <v>0</v>
          </cell>
          <cell r="AS26">
            <v>0</v>
          </cell>
          <cell r="AT26">
            <v>0</v>
          </cell>
          <cell r="AU26">
            <v>0</v>
          </cell>
          <cell r="AW26">
            <v>0</v>
          </cell>
        </row>
        <row r="28">
          <cell r="P28">
            <v>34886</v>
          </cell>
          <cell r="Q28">
            <v>946451867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AH28">
            <v>0</v>
          </cell>
          <cell r="AI28">
            <v>0</v>
          </cell>
          <cell r="AS28">
            <v>892840</v>
          </cell>
          <cell r="AT28">
            <v>0</v>
          </cell>
          <cell r="AU28">
            <v>0</v>
          </cell>
          <cell r="AV28">
            <v>34886</v>
          </cell>
          <cell r="AW28">
            <v>946451867</v>
          </cell>
        </row>
        <row r="30">
          <cell r="D30">
            <v>0</v>
          </cell>
          <cell r="E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AH30">
            <v>0</v>
          </cell>
          <cell r="AI30">
            <v>0</v>
          </cell>
          <cell r="AR30">
            <v>0</v>
          </cell>
          <cell r="AS30">
            <v>0</v>
          </cell>
          <cell r="AT30">
            <v>0</v>
          </cell>
          <cell r="AU30">
            <v>0</v>
          </cell>
          <cell r="AV30">
            <v>0</v>
          </cell>
          <cell r="AW30">
            <v>0</v>
          </cell>
        </row>
        <row r="32">
          <cell r="D32">
            <v>0</v>
          </cell>
          <cell r="E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AH32">
            <v>0</v>
          </cell>
          <cell r="AI32">
            <v>0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W32">
            <v>0</v>
          </cell>
        </row>
      </sheetData>
      <sheetData sheetId="5"/>
      <sheetData sheetId="6">
        <row r="22">
          <cell r="Q22">
            <v>8123760000</v>
          </cell>
        </row>
      </sheetData>
      <sheetData sheetId="7">
        <row r="1584">
          <cell r="V1584">
            <v>11836</v>
          </cell>
        </row>
      </sheetData>
      <sheetData sheetId="8">
        <row r="133">
          <cell r="U133">
            <v>110</v>
          </cell>
        </row>
      </sheetData>
      <sheetData sheetId="9">
        <row r="38">
          <cell r="T38">
            <v>6</v>
          </cell>
        </row>
      </sheetData>
      <sheetData sheetId="10">
        <row r="740">
          <cell r="T740">
            <v>34901</v>
          </cell>
        </row>
      </sheetData>
      <sheetData sheetId="11">
        <row r="33">
          <cell r="V33">
            <v>0</v>
          </cell>
        </row>
      </sheetData>
      <sheetData sheetId="12">
        <row r="29">
          <cell r="W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V63"/>
  <sheetViews>
    <sheetView view="pageBreakPreview" zoomScaleNormal="100" zoomScaleSheetLayoutView="100" workbookViewId="0">
      <selection activeCell="H13" sqref="H13"/>
    </sheetView>
  </sheetViews>
  <sheetFormatPr defaultRowHeight="12.75" x14ac:dyDescent="0.2"/>
  <cols>
    <col min="1" max="1" width="2.42578125" customWidth="1"/>
    <col min="2" max="2" width="4.5703125" customWidth="1"/>
    <col min="3" max="3" width="32.85546875" customWidth="1"/>
    <col min="4" max="4" width="23.28515625" customWidth="1"/>
    <col min="5" max="5" width="13" customWidth="1"/>
    <col min="10" max="10" width="36.140625" customWidth="1"/>
  </cols>
  <sheetData>
    <row r="1" spans="1:22" x14ac:dyDescent="0.2">
      <c r="A1" s="6"/>
      <c r="B1" s="7"/>
      <c r="C1" s="7"/>
      <c r="D1" s="7"/>
      <c r="E1" s="7"/>
      <c r="F1" s="7"/>
      <c r="G1" s="7"/>
      <c r="H1" s="7"/>
      <c r="I1" s="7"/>
      <c r="J1" s="8"/>
    </row>
    <row r="2" spans="1:22" ht="15.75" x14ac:dyDescent="0.25">
      <c r="A2" s="9"/>
      <c r="B2" s="1"/>
      <c r="C2" s="1"/>
      <c r="D2" s="1"/>
      <c r="E2" s="1"/>
      <c r="F2" s="1"/>
      <c r="G2" s="1"/>
      <c r="H2" s="916" t="s">
        <v>71</v>
      </c>
      <c r="I2" s="916"/>
      <c r="J2" s="10"/>
      <c r="K2" s="1"/>
      <c r="L2" s="1"/>
      <c r="M2" s="1"/>
      <c r="N2" s="1"/>
      <c r="O2" s="1"/>
      <c r="P2" s="1"/>
      <c r="Q2" s="1"/>
      <c r="R2" s="1"/>
      <c r="V2" s="3"/>
    </row>
    <row r="3" spans="1:22" ht="15" x14ac:dyDescent="0.2">
      <c r="A3" s="9"/>
      <c r="B3" s="1"/>
      <c r="C3" s="1"/>
      <c r="D3" s="1"/>
      <c r="E3" s="1"/>
      <c r="F3" s="1"/>
      <c r="G3" s="1"/>
      <c r="H3" s="1"/>
      <c r="I3" s="1"/>
      <c r="J3" s="10"/>
      <c r="K3" s="1"/>
      <c r="L3" s="1"/>
      <c r="M3" s="1"/>
      <c r="N3" s="1"/>
      <c r="O3" s="1"/>
      <c r="P3" s="1"/>
      <c r="Q3" s="1"/>
      <c r="R3" s="1"/>
      <c r="S3" s="1"/>
      <c r="T3" s="1"/>
    </row>
    <row r="4" spans="1:22" ht="18" x14ac:dyDescent="0.25">
      <c r="A4" s="9"/>
      <c r="B4" s="917" t="s">
        <v>66</v>
      </c>
      <c r="C4" s="917"/>
      <c r="D4" s="917"/>
      <c r="E4" s="917"/>
      <c r="F4" s="917"/>
      <c r="G4" s="917"/>
      <c r="H4" s="917"/>
      <c r="I4" s="917"/>
      <c r="J4" s="11"/>
      <c r="K4" s="5"/>
      <c r="L4" s="5"/>
      <c r="M4" s="5"/>
      <c r="N4" s="5"/>
      <c r="O4" s="5"/>
      <c r="P4" s="5"/>
      <c r="Q4" s="5"/>
      <c r="R4" s="5"/>
      <c r="S4" s="5"/>
      <c r="T4" s="5"/>
      <c r="U4" s="5"/>
    </row>
    <row r="5" spans="1:22" ht="18" x14ac:dyDescent="0.25">
      <c r="A5" s="9"/>
      <c r="B5" s="917" t="s">
        <v>6</v>
      </c>
      <c r="C5" s="917"/>
      <c r="D5" s="917"/>
      <c r="E5" s="917"/>
      <c r="F5" s="917"/>
      <c r="G5" s="917"/>
      <c r="H5" s="917"/>
      <c r="I5" s="917"/>
      <c r="J5" s="11"/>
      <c r="K5" s="5"/>
      <c r="L5" s="5"/>
      <c r="M5" s="5"/>
      <c r="N5" s="5"/>
      <c r="O5" s="5"/>
      <c r="P5" s="5"/>
      <c r="Q5" s="5"/>
      <c r="R5" s="5"/>
      <c r="S5" s="5"/>
      <c r="T5" s="5"/>
      <c r="U5" s="5"/>
    </row>
    <row r="6" spans="1:22" ht="15" x14ac:dyDescent="0.2">
      <c r="A6" s="9"/>
      <c r="B6" s="1"/>
      <c r="C6" s="1"/>
      <c r="D6" s="1"/>
      <c r="E6" s="1"/>
      <c r="F6" s="1"/>
      <c r="G6" s="1"/>
      <c r="H6" s="1"/>
      <c r="I6" s="1"/>
      <c r="J6" s="13"/>
      <c r="K6" s="2"/>
      <c r="L6" s="2"/>
      <c r="M6" s="2"/>
      <c r="N6" s="1"/>
      <c r="O6" s="1"/>
      <c r="P6" s="1"/>
      <c r="Q6" s="1"/>
      <c r="R6" s="1"/>
      <c r="S6" s="1"/>
      <c r="T6" s="1"/>
    </row>
    <row r="7" spans="1:22" ht="15" x14ac:dyDescent="0.2">
      <c r="A7" s="9"/>
      <c r="B7" s="1" t="s">
        <v>67</v>
      </c>
      <c r="C7" s="1"/>
      <c r="D7" s="1"/>
      <c r="E7" s="1"/>
      <c r="F7" s="1"/>
      <c r="G7" s="1"/>
      <c r="H7" s="1"/>
      <c r="I7" s="1"/>
      <c r="J7" s="13"/>
      <c r="K7" s="2"/>
      <c r="L7" s="2"/>
      <c r="M7" s="2"/>
      <c r="N7" s="1"/>
      <c r="O7" s="1"/>
      <c r="P7" s="1"/>
      <c r="Q7" s="1"/>
      <c r="R7" s="1"/>
      <c r="S7" s="1"/>
      <c r="T7" s="1"/>
    </row>
    <row r="8" spans="1:22" x14ac:dyDescent="0.2">
      <c r="A8" s="9"/>
      <c r="J8" s="14"/>
    </row>
    <row r="9" spans="1:22" x14ac:dyDescent="0.2">
      <c r="A9" s="9"/>
      <c r="B9" s="15" t="s">
        <v>1</v>
      </c>
      <c r="C9" s="15" t="s">
        <v>141</v>
      </c>
      <c r="J9" s="14"/>
    </row>
    <row r="10" spans="1:22" x14ac:dyDescent="0.2">
      <c r="A10" s="9"/>
      <c r="B10" s="16"/>
      <c r="J10" s="14"/>
    </row>
    <row r="11" spans="1:22" ht="20.100000000000001" customHeight="1" x14ac:dyDescent="0.2">
      <c r="A11" s="9"/>
      <c r="B11" s="404">
        <v>1</v>
      </c>
      <c r="C11" s="405" t="s">
        <v>7</v>
      </c>
      <c r="D11" s="406" t="s">
        <v>1311</v>
      </c>
      <c r="E11" s="405" t="s">
        <v>24</v>
      </c>
      <c r="F11" s="405"/>
      <c r="J11" s="14"/>
    </row>
    <row r="12" spans="1:22" ht="20.100000000000001" customHeight="1" x14ac:dyDescent="0.2">
      <c r="A12" s="9"/>
      <c r="B12" s="407">
        <v>2</v>
      </c>
      <c r="C12" s="405" t="s">
        <v>8</v>
      </c>
      <c r="D12" s="405" t="s">
        <v>1855</v>
      </c>
      <c r="E12" s="405" t="s">
        <v>24</v>
      </c>
      <c r="F12" s="405"/>
      <c r="J12" s="14"/>
    </row>
    <row r="13" spans="1:22" ht="20.100000000000001" customHeight="1" x14ac:dyDescent="0.2">
      <c r="A13" s="9"/>
      <c r="B13" s="407">
        <v>3</v>
      </c>
      <c r="C13" s="405" t="s">
        <v>9</v>
      </c>
      <c r="D13" s="408" t="s">
        <v>1312</v>
      </c>
      <c r="E13" s="405" t="s">
        <v>24</v>
      </c>
      <c r="F13" s="405"/>
      <c r="J13" s="14"/>
    </row>
    <row r="14" spans="1:22" ht="20.100000000000001" customHeight="1" x14ac:dyDescent="0.2">
      <c r="A14" s="9"/>
      <c r="B14" s="407">
        <v>4</v>
      </c>
      <c r="C14" s="405" t="s">
        <v>10</v>
      </c>
      <c r="D14" s="408" t="s">
        <v>1856</v>
      </c>
      <c r="E14" s="405" t="s">
        <v>24</v>
      </c>
      <c r="F14" s="405"/>
      <c r="J14" s="14"/>
    </row>
    <row r="15" spans="1:22" ht="20.100000000000001" customHeight="1" x14ac:dyDescent="0.2">
      <c r="A15" s="9"/>
      <c r="B15" s="404">
        <v>5</v>
      </c>
      <c r="C15" s="405" t="s">
        <v>11</v>
      </c>
      <c r="D15" s="405"/>
      <c r="E15" s="405"/>
      <c r="F15" s="405"/>
      <c r="J15" s="14"/>
    </row>
    <row r="16" spans="1:22" ht="20.100000000000001" customHeight="1" x14ac:dyDescent="0.2">
      <c r="A16" s="9"/>
      <c r="B16" s="407"/>
      <c r="C16" s="405" t="s">
        <v>12</v>
      </c>
      <c r="D16" s="405" t="s">
        <v>68</v>
      </c>
      <c r="E16" s="405"/>
      <c r="F16" s="405"/>
      <c r="J16" s="14"/>
    </row>
    <row r="17" spans="1:10" ht="20.100000000000001" customHeight="1" x14ac:dyDescent="0.2">
      <c r="A17" s="9"/>
      <c r="B17" s="407"/>
      <c r="C17" s="405" t="s">
        <v>13</v>
      </c>
      <c r="D17" s="405" t="s">
        <v>923</v>
      </c>
      <c r="E17" s="405"/>
      <c r="F17" s="405"/>
    </row>
    <row r="18" spans="1:10" ht="20.100000000000001" customHeight="1" x14ac:dyDescent="0.2">
      <c r="A18" s="9"/>
      <c r="B18" s="407"/>
      <c r="C18" s="405" t="s">
        <v>14</v>
      </c>
      <c r="D18" s="405" t="s">
        <v>924</v>
      </c>
      <c r="E18" s="405"/>
      <c r="F18" s="405"/>
      <c r="J18" s="14"/>
    </row>
    <row r="19" spans="1:10" ht="20.100000000000001" customHeight="1" x14ac:dyDescent="0.2">
      <c r="A19" s="9"/>
      <c r="B19" s="407"/>
      <c r="C19" s="405" t="s">
        <v>15</v>
      </c>
      <c r="D19" s="405" t="s">
        <v>925</v>
      </c>
      <c r="E19" s="405"/>
      <c r="F19" s="405"/>
      <c r="J19" s="14"/>
    </row>
    <row r="20" spans="1:10" ht="20.100000000000001" customHeight="1" x14ac:dyDescent="0.2">
      <c r="A20" s="9"/>
      <c r="B20" s="407"/>
      <c r="C20" s="405" t="s">
        <v>16</v>
      </c>
      <c r="D20" s="405" t="s">
        <v>926</v>
      </c>
      <c r="E20" s="405"/>
      <c r="F20" s="405"/>
      <c r="J20" s="14"/>
    </row>
    <row r="21" spans="1:10" ht="20.100000000000001" customHeight="1" x14ac:dyDescent="0.2">
      <c r="A21" s="9"/>
      <c r="B21" s="407"/>
      <c r="C21" s="405" t="s">
        <v>17</v>
      </c>
      <c r="D21" s="405" t="s">
        <v>927</v>
      </c>
      <c r="E21" s="405"/>
      <c r="F21" s="405"/>
      <c r="J21" s="14"/>
    </row>
    <row r="22" spans="1:10" ht="20.100000000000001" customHeight="1" x14ac:dyDescent="0.2">
      <c r="A22" s="9"/>
      <c r="B22" s="407">
        <v>6</v>
      </c>
      <c r="C22" s="405" t="s">
        <v>154</v>
      </c>
      <c r="D22" s="405"/>
      <c r="E22" s="405"/>
      <c r="F22" s="405"/>
      <c r="J22" s="14"/>
    </row>
    <row r="23" spans="1:10" ht="20.100000000000001" customHeight="1" x14ac:dyDescent="0.2">
      <c r="A23" s="9"/>
      <c r="B23" s="407"/>
      <c r="C23" s="405" t="s">
        <v>18</v>
      </c>
      <c r="D23" s="405" t="s">
        <v>928</v>
      </c>
      <c r="E23" s="405"/>
      <c r="F23" s="405"/>
      <c r="J23" s="14"/>
    </row>
    <row r="24" spans="1:10" ht="20.100000000000001" customHeight="1" x14ac:dyDescent="0.2">
      <c r="A24" s="9"/>
      <c r="B24" s="407"/>
      <c r="C24" s="405" t="s">
        <v>19</v>
      </c>
      <c r="D24" s="405" t="s">
        <v>929</v>
      </c>
      <c r="E24" s="405"/>
      <c r="F24" s="405"/>
      <c r="J24" s="14"/>
    </row>
    <row r="25" spans="1:10" ht="20.100000000000001" customHeight="1" x14ac:dyDescent="0.2">
      <c r="A25" s="9"/>
      <c r="B25" s="407"/>
      <c r="C25" s="405" t="s">
        <v>20</v>
      </c>
      <c r="D25" s="405" t="s">
        <v>930</v>
      </c>
      <c r="E25" s="405"/>
      <c r="F25" s="405"/>
      <c r="J25" s="14"/>
    </row>
    <row r="26" spans="1:10" ht="20.100000000000001" customHeight="1" x14ac:dyDescent="0.2">
      <c r="A26" s="9"/>
      <c r="B26" s="407"/>
      <c r="C26" s="405" t="s">
        <v>21</v>
      </c>
      <c r="D26" s="405" t="s">
        <v>931</v>
      </c>
      <c r="E26" s="405"/>
      <c r="F26" s="405"/>
      <c r="J26" s="14"/>
    </row>
    <row r="27" spans="1:10" ht="20.100000000000001" customHeight="1" x14ac:dyDescent="0.2">
      <c r="A27" s="9"/>
      <c r="B27" s="404">
        <v>7</v>
      </c>
      <c r="C27" s="405" t="s">
        <v>153</v>
      </c>
      <c r="D27" s="405"/>
      <c r="E27" s="405"/>
      <c r="F27" s="405"/>
      <c r="J27" s="14"/>
    </row>
    <row r="28" spans="1:10" ht="20.100000000000001" customHeight="1" x14ac:dyDescent="0.2">
      <c r="A28" s="9"/>
      <c r="B28" s="407"/>
      <c r="C28" s="405" t="s">
        <v>932</v>
      </c>
      <c r="D28" s="405" t="s">
        <v>933</v>
      </c>
      <c r="E28" s="409">
        <v>36487</v>
      </c>
      <c r="F28" s="405"/>
      <c r="J28" s="14"/>
    </row>
    <row r="29" spans="1:10" ht="20.100000000000001" customHeight="1" x14ac:dyDescent="0.2">
      <c r="A29" s="9"/>
      <c r="B29" s="407"/>
      <c r="C29" s="405" t="s">
        <v>934</v>
      </c>
      <c r="D29" s="405" t="s">
        <v>935</v>
      </c>
      <c r="E29" s="409">
        <v>31157</v>
      </c>
      <c r="F29" s="405"/>
      <c r="J29" s="14"/>
    </row>
    <row r="30" spans="1:10" ht="20.100000000000001" customHeight="1" x14ac:dyDescent="0.2">
      <c r="A30" s="9"/>
      <c r="B30" s="405"/>
      <c r="C30" s="405" t="s">
        <v>936</v>
      </c>
      <c r="D30" s="405" t="s">
        <v>937</v>
      </c>
      <c r="E30" s="409">
        <v>31157</v>
      </c>
      <c r="F30" s="405"/>
      <c r="J30" s="14"/>
    </row>
    <row r="31" spans="1:10" ht="20.100000000000001" customHeight="1" x14ac:dyDescent="0.2">
      <c r="A31" s="9"/>
      <c r="B31" s="405"/>
      <c r="C31" s="405" t="s">
        <v>938</v>
      </c>
      <c r="D31" s="405" t="s">
        <v>939</v>
      </c>
      <c r="E31" s="409">
        <v>31798</v>
      </c>
      <c r="F31" s="405"/>
      <c r="J31" s="14"/>
    </row>
    <row r="32" spans="1:10" ht="20.100000000000001" customHeight="1" x14ac:dyDescent="0.2">
      <c r="A32" s="9"/>
      <c r="B32" s="404">
        <v>8</v>
      </c>
      <c r="C32" s="405" t="s">
        <v>76</v>
      </c>
      <c r="D32" s="405" t="s">
        <v>941</v>
      </c>
      <c r="E32" s="405"/>
      <c r="F32" s="405"/>
      <c r="H32" s="31"/>
      <c r="J32" s="14"/>
    </row>
    <row r="33" spans="1:10" ht="20.100000000000001" customHeight="1" x14ac:dyDescent="0.2">
      <c r="A33" s="9"/>
      <c r="B33" s="405"/>
      <c r="C33" s="405"/>
      <c r="D33" s="405"/>
      <c r="E33" s="405"/>
      <c r="F33" s="405"/>
      <c r="J33" s="14"/>
    </row>
    <row r="34" spans="1:10" ht="20.100000000000001" customHeight="1" x14ac:dyDescent="0.2">
      <c r="A34" s="9"/>
      <c r="B34" s="404">
        <v>9</v>
      </c>
      <c r="C34" s="405" t="s">
        <v>155</v>
      </c>
      <c r="D34" s="405" t="s">
        <v>940</v>
      </c>
      <c r="E34" s="405"/>
      <c r="F34" s="405"/>
      <c r="J34" s="14"/>
    </row>
    <row r="35" spans="1:10" ht="20.100000000000001" customHeight="1" x14ac:dyDescent="0.2">
      <c r="A35" s="9"/>
      <c r="B35" s="407"/>
      <c r="C35" s="405"/>
      <c r="D35" s="405"/>
      <c r="E35" s="405"/>
      <c r="F35" s="405"/>
      <c r="J35" s="14"/>
    </row>
    <row r="36" spans="1:10" ht="20.100000000000001" customHeight="1" x14ac:dyDescent="0.2">
      <c r="A36" s="9"/>
      <c r="B36" s="405"/>
      <c r="C36" s="405"/>
      <c r="D36" s="405"/>
      <c r="E36" s="405"/>
      <c r="F36" s="405"/>
      <c r="J36" s="14"/>
    </row>
    <row r="37" spans="1:10" ht="20.100000000000001" customHeight="1" x14ac:dyDescent="0.25">
      <c r="A37" s="9"/>
      <c r="B37" s="410" t="s">
        <v>22</v>
      </c>
      <c r="C37" s="410" t="s">
        <v>23</v>
      </c>
      <c r="D37" s="405"/>
      <c r="E37" s="405"/>
      <c r="F37" s="405"/>
      <c r="J37" s="14"/>
    </row>
    <row r="38" spans="1:10" ht="20.100000000000001" customHeight="1" x14ac:dyDescent="0.2">
      <c r="A38" s="9"/>
      <c r="B38" s="404">
        <v>1</v>
      </c>
      <c r="C38" s="405" t="s">
        <v>26</v>
      </c>
      <c r="D38" s="405" t="s">
        <v>1472</v>
      </c>
      <c r="E38" s="405"/>
      <c r="F38" s="405"/>
      <c r="J38" s="14"/>
    </row>
    <row r="39" spans="1:10" ht="20.100000000000001" customHeight="1" x14ac:dyDescent="0.2">
      <c r="A39" s="9"/>
      <c r="B39" s="404">
        <v>2</v>
      </c>
      <c r="C39" s="405" t="s">
        <v>143</v>
      </c>
      <c r="D39" s="405" t="s">
        <v>25</v>
      </c>
      <c r="E39" s="405"/>
      <c r="F39" s="405"/>
      <c r="J39" s="14"/>
    </row>
    <row r="40" spans="1:10" ht="20.100000000000001" customHeight="1" x14ac:dyDescent="0.2">
      <c r="A40" s="9"/>
      <c r="B40" s="404">
        <v>3</v>
      </c>
      <c r="C40" s="405" t="s">
        <v>142</v>
      </c>
      <c r="D40" s="411" t="s">
        <v>942</v>
      </c>
      <c r="E40" s="405"/>
      <c r="F40" s="405"/>
      <c r="J40" s="14"/>
    </row>
    <row r="41" spans="1:10" ht="20.100000000000001" customHeight="1" x14ac:dyDescent="0.2">
      <c r="A41" s="9"/>
      <c r="B41" s="405"/>
      <c r="C41" s="405"/>
      <c r="D41" s="405"/>
      <c r="E41" s="405"/>
      <c r="F41" s="405"/>
      <c r="J41" s="14"/>
    </row>
    <row r="42" spans="1:10" ht="20.100000000000001" customHeight="1" x14ac:dyDescent="0.25">
      <c r="A42" s="9"/>
      <c r="B42" s="412" t="s">
        <v>3</v>
      </c>
      <c r="C42" s="410" t="s">
        <v>289</v>
      </c>
      <c r="D42" s="405"/>
      <c r="E42" s="405"/>
      <c r="F42" s="405"/>
      <c r="J42" s="14"/>
    </row>
    <row r="43" spans="1:10" ht="20.100000000000001" customHeight="1" x14ac:dyDescent="0.25">
      <c r="A43" s="9"/>
      <c r="B43" s="412"/>
      <c r="C43" s="410"/>
      <c r="D43" s="405"/>
      <c r="E43" s="405"/>
      <c r="F43" s="405"/>
      <c r="J43" s="14"/>
    </row>
    <row r="44" spans="1:10" ht="20.100000000000001" customHeight="1" x14ac:dyDescent="0.25">
      <c r="A44" s="9"/>
      <c r="B44" s="412"/>
      <c r="C44" s="410"/>
      <c r="D44" s="405"/>
      <c r="E44" s="405"/>
      <c r="F44" s="405"/>
      <c r="J44" s="14"/>
    </row>
    <row r="45" spans="1:10" ht="20.100000000000001" customHeight="1" x14ac:dyDescent="0.25">
      <c r="A45" s="9"/>
      <c r="B45" s="412"/>
      <c r="C45" s="410"/>
      <c r="D45" s="405"/>
      <c r="E45" s="405"/>
      <c r="F45" s="405"/>
      <c r="J45" s="14"/>
    </row>
    <row r="46" spans="1:10" ht="20.100000000000001" customHeight="1" x14ac:dyDescent="0.25">
      <c r="A46" s="9"/>
      <c r="B46" s="412" t="s">
        <v>4</v>
      </c>
      <c r="C46" s="410" t="s">
        <v>1473</v>
      </c>
      <c r="D46" s="405"/>
      <c r="E46" s="405"/>
      <c r="F46" s="405"/>
      <c r="J46" s="14"/>
    </row>
    <row r="47" spans="1:10" ht="20.100000000000001" customHeight="1" x14ac:dyDescent="0.2">
      <c r="A47" s="9"/>
      <c r="B47" s="20"/>
      <c r="C47" s="15"/>
      <c r="J47" s="14"/>
    </row>
    <row r="48" spans="1:10" ht="20.100000000000001" customHeight="1" x14ac:dyDescent="0.2">
      <c r="A48" s="9"/>
      <c r="B48" s="20"/>
      <c r="C48" s="15"/>
      <c r="J48" s="14"/>
    </row>
    <row r="49" spans="1:10" ht="20.100000000000001" customHeight="1" x14ac:dyDescent="0.2">
      <c r="A49" s="9"/>
      <c r="B49" s="20"/>
      <c r="C49" s="15"/>
      <c r="J49" s="14"/>
    </row>
    <row r="50" spans="1:10" ht="20.100000000000001" customHeight="1" x14ac:dyDescent="0.2">
      <c r="A50" s="9"/>
      <c r="B50" s="20"/>
      <c r="C50" s="15"/>
      <c r="J50" s="14"/>
    </row>
    <row r="51" spans="1:10" ht="20.100000000000001" customHeight="1" x14ac:dyDescent="0.2">
      <c r="A51" s="9"/>
      <c r="B51" s="20"/>
      <c r="C51" s="15"/>
      <c r="E51" s="918" t="s">
        <v>2028</v>
      </c>
      <c r="F51" s="915"/>
      <c r="G51" s="915"/>
      <c r="H51" s="915"/>
      <c r="J51" s="14"/>
    </row>
    <row r="52" spans="1:10" ht="20.100000000000001" customHeight="1" x14ac:dyDescent="0.2">
      <c r="A52" s="9"/>
      <c r="B52" s="20"/>
      <c r="C52" s="15"/>
      <c r="E52" s="915" t="s">
        <v>147</v>
      </c>
      <c r="F52" s="915"/>
      <c r="G52" s="915"/>
      <c r="H52" s="915"/>
      <c r="J52" s="14"/>
    </row>
    <row r="53" spans="1:10" ht="20.100000000000001" customHeight="1" x14ac:dyDescent="0.25">
      <c r="A53" s="9"/>
      <c r="B53" s="20"/>
      <c r="C53" s="15"/>
      <c r="E53" s="31" t="s">
        <v>969</v>
      </c>
      <c r="F53" s="34"/>
      <c r="J53" s="14"/>
    </row>
    <row r="54" spans="1:10" ht="20.100000000000001" customHeight="1" x14ac:dyDescent="0.25">
      <c r="A54" s="9"/>
      <c r="B54" s="20"/>
      <c r="C54" s="15"/>
      <c r="E54" s="459" t="s">
        <v>1807</v>
      </c>
      <c r="F54" s="34"/>
      <c r="G54" s="915" t="s">
        <v>1471</v>
      </c>
      <c r="H54" s="915"/>
      <c r="I54" s="915"/>
      <c r="J54" s="14"/>
    </row>
    <row r="55" spans="1:10" ht="20.100000000000001" customHeight="1" x14ac:dyDescent="0.25">
      <c r="A55" s="9"/>
      <c r="B55" s="20"/>
      <c r="C55" s="15"/>
      <c r="E55" s="459" t="s">
        <v>1808</v>
      </c>
      <c r="F55" s="34"/>
      <c r="J55" s="14"/>
    </row>
    <row r="56" spans="1:10" ht="20.100000000000001" customHeight="1" x14ac:dyDescent="0.25">
      <c r="A56" s="9"/>
      <c r="B56" s="20"/>
      <c r="C56" s="15"/>
      <c r="E56" s="31" t="s">
        <v>970</v>
      </c>
      <c r="F56" s="34"/>
      <c r="J56" s="14"/>
    </row>
    <row r="57" spans="1:10" ht="20.100000000000001" customHeight="1" x14ac:dyDescent="0.25">
      <c r="A57" s="9"/>
      <c r="B57" s="20"/>
      <c r="C57" s="15"/>
      <c r="F57" s="34"/>
      <c r="J57" s="14"/>
    </row>
    <row r="58" spans="1:10" ht="20.100000000000001" customHeight="1" x14ac:dyDescent="0.2">
      <c r="A58" s="9"/>
      <c r="B58" s="20"/>
      <c r="C58" s="15"/>
      <c r="E58" t="s">
        <v>161</v>
      </c>
      <c r="F58" s="16"/>
      <c r="J58" s="14"/>
    </row>
    <row r="59" spans="1:10" ht="20.100000000000001" customHeight="1" x14ac:dyDescent="0.25">
      <c r="A59" s="9"/>
      <c r="B59" s="20"/>
      <c r="C59" s="15"/>
      <c r="E59" t="s">
        <v>148</v>
      </c>
      <c r="F59" s="34"/>
      <c r="G59" s="915" t="s">
        <v>151</v>
      </c>
      <c r="H59" s="915"/>
      <c r="J59" s="14"/>
    </row>
    <row r="60" spans="1:10" ht="20.100000000000001" customHeight="1" x14ac:dyDescent="0.25">
      <c r="A60" s="9"/>
      <c r="B60" s="20"/>
      <c r="C60" s="15"/>
      <c r="E60" t="s">
        <v>149</v>
      </c>
      <c r="F60" s="34"/>
      <c r="J60" s="14"/>
    </row>
    <row r="61" spans="1:10" ht="20.100000000000001" customHeight="1" x14ac:dyDescent="0.25">
      <c r="A61" s="9"/>
      <c r="B61" s="20"/>
      <c r="C61" s="15"/>
      <c r="E61" t="s">
        <v>150</v>
      </c>
      <c r="F61" s="34"/>
      <c r="J61" s="14"/>
    </row>
    <row r="62" spans="1:10" ht="20.100000000000001" customHeight="1" x14ac:dyDescent="0.2">
      <c r="A62" s="9"/>
      <c r="B62" s="20"/>
      <c r="C62" s="15"/>
      <c r="J62" s="14"/>
    </row>
    <row r="63" spans="1:10" ht="20.100000000000001" customHeight="1" thickBot="1" x14ac:dyDescent="0.25">
      <c r="A63" s="17"/>
      <c r="B63" s="18"/>
      <c r="C63" s="18"/>
      <c r="D63" s="18"/>
      <c r="E63" s="18"/>
      <c r="F63" s="18"/>
      <c r="G63" s="18"/>
      <c r="H63" s="18"/>
      <c r="I63" s="18"/>
      <c r="J63" s="19"/>
    </row>
  </sheetData>
  <mergeCells count="7">
    <mergeCell ref="G59:H59"/>
    <mergeCell ref="G54:I54"/>
    <mergeCell ref="H2:I2"/>
    <mergeCell ref="B4:I4"/>
    <mergeCell ref="B5:I5"/>
    <mergeCell ref="E51:H51"/>
    <mergeCell ref="E52:H52"/>
  </mergeCells>
  <phoneticPr fontId="15" type="noConversion"/>
  <pageMargins left="0.74803149606299213" right="0.51181102362204722" top="0.59055118110236227" bottom="0.43307086614173229" header="0.51181102362204722" footer="0.51181102362204722"/>
  <pageSetup paperSize="10000" scale="71" orientation="portrait" r:id="rId1"/>
  <headerFooter alignWithMargins="0"/>
  <rowBreaks count="1" manualBreakCount="1">
    <brk id="63" max="10" man="1"/>
  </rowBreaks>
  <colBreaks count="1" manualBreakCount="1">
    <brk id="9" max="66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BA8"/>
  <sheetViews>
    <sheetView workbookViewId="0">
      <selection activeCell="K21" sqref="K21"/>
    </sheetView>
  </sheetViews>
  <sheetFormatPr defaultRowHeight="15" x14ac:dyDescent="0.25"/>
  <cols>
    <col min="1" max="1" width="9.140625" style="59"/>
    <col min="2" max="2" width="30" style="59" bestFit="1" customWidth="1"/>
    <col min="3" max="3" width="22.85546875" style="59" customWidth="1"/>
    <col min="4" max="4" width="13" style="59" customWidth="1"/>
    <col min="5" max="6" width="10.42578125" style="59" customWidth="1"/>
    <col min="7" max="7" width="6" style="59" customWidth="1"/>
    <col min="8" max="8" width="19" style="59" customWidth="1"/>
    <col min="9" max="9" width="17.28515625" style="59" customWidth="1"/>
    <col min="10" max="11" width="20.140625" style="59" customWidth="1"/>
    <col min="12" max="12" width="8.140625" style="59" customWidth="1"/>
    <col min="13" max="13" width="11" style="59" customWidth="1"/>
    <col min="14" max="14" width="13" style="59" customWidth="1"/>
    <col min="15" max="15" width="20.140625" style="59" customWidth="1"/>
    <col min="16" max="16" width="17.85546875" style="59" customWidth="1"/>
    <col min="17" max="17" width="8.7109375" style="59" customWidth="1"/>
    <col min="18" max="19" width="16.140625" style="59" customWidth="1"/>
    <col min="20" max="20" width="13" style="59" customWidth="1"/>
    <col min="21" max="22" width="14.28515625" style="59" customWidth="1"/>
    <col min="23" max="28" width="21.5703125" style="59" customWidth="1"/>
    <col min="29" max="29" width="14.28515625" style="59" customWidth="1"/>
    <col min="30" max="33" width="21.5703125" style="59" customWidth="1"/>
    <col min="34" max="34" width="21.140625" style="59" customWidth="1"/>
    <col min="35" max="35" width="11.140625" style="59" customWidth="1"/>
    <col min="36" max="36" width="17.42578125" style="59" customWidth="1"/>
    <col min="37" max="37" width="18.42578125" style="59" customWidth="1"/>
    <col min="38" max="38" width="20.28515625" style="59" customWidth="1"/>
    <col min="39" max="39" width="11.140625" style="59" customWidth="1"/>
    <col min="40" max="40" width="19.85546875" style="59" customWidth="1"/>
    <col min="41" max="41" width="20.140625" style="59" customWidth="1"/>
    <col min="42" max="42" width="21.85546875" style="59" customWidth="1"/>
    <col min="43" max="47" width="20.140625" style="59" customWidth="1"/>
    <col min="48" max="48" width="15.5703125" style="59" customWidth="1"/>
    <col min="49" max="50" width="17.140625" style="59" customWidth="1"/>
    <col min="51" max="51" width="18.42578125" style="59" bestFit="1" customWidth="1"/>
    <col min="52" max="52" width="17.7109375" style="59" bestFit="1" customWidth="1"/>
    <col min="53" max="53" width="18.42578125" style="59" customWidth="1"/>
    <col min="54" max="16384" width="9.140625" style="59"/>
  </cols>
  <sheetData>
    <row r="1" spans="1:53" ht="75" x14ac:dyDescent="0.25">
      <c r="A1" s="62" t="s">
        <v>193</v>
      </c>
      <c r="B1" s="62" t="s">
        <v>138</v>
      </c>
      <c r="C1" s="62" t="s">
        <v>121</v>
      </c>
      <c r="D1" s="62" t="s">
        <v>181</v>
      </c>
      <c r="E1" s="74" t="s">
        <v>173</v>
      </c>
      <c r="F1" s="74" t="s">
        <v>194</v>
      </c>
      <c r="G1" s="62" t="s">
        <v>137</v>
      </c>
      <c r="H1" s="74" t="s">
        <v>182</v>
      </c>
      <c r="I1" s="74" t="s">
        <v>197</v>
      </c>
      <c r="J1" s="74" t="s">
        <v>256</v>
      </c>
      <c r="K1" s="74" t="s">
        <v>257</v>
      </c>
      <c r="L1" s="74" t="s">
        <v>200</v>
      </c>
      <c r="M1" s="74" t="s">
        <v>201</v>
      </c>
      <c r="N1" s="74" t="s">
        <v>258</v>
      </c>
      <c r="O1" s="74" t="s">
        <v>259</v>
      </c>
      <c r="P1" s="74" t="s">
        <v>204</v>
      </c>
      <c r="Q1" s="74" t="s">
        <v>205</v>
      </c>
      <c r="R1" s="74" t="s">
        <v>206</v>
      </c>
      <c r="S1" s="74" t="s">
        <v>207</v>
      </c>
      <c r="T1" s="74" t="s">
        <v>208</v>
      </c>
      <c r="U1" s="74" t="s">
        <v>209</v>
      </c>
      <c r="V1" s="74" t="s">
        <v>210</v>
      </c>
      <c r="W1" s="74" t="s">
        <v>211</v>
      </c>
      <c r="X1" s="74" t="s">
        <v>260</v>
      </c>
      <c r="Y1" s="74" t="s">
        <v>219</v>
      </c>
      <c r="Z1" s="74" t="s">
        <v>220</v>
      </c>
      <c r="AA1" s="74" t="s">
        <v>221</v>
      </c>
      <c r="AB1" s="74" t="s">
        <v>222</v>
      </c>
      <c r="AC1" s="74" t="s">
        <v>208</v>
      </c>
      <c r="AD1" s="74" t="s">
        <v>223</v>
      </c>
      <c r="AE1" s="74" t="s">
        <v>224</v>
      </c>
      <c r="AF1" s="74" t="s">
        <v>225</v>
      </c>
      <c r="AG1" s="75" t="s">
        <v>261</v>
      </c>
      <c r="AH1" s="74" t="s">
        <v>235</v>
      </c>
      <c r="AI1" s="74" t="s">
        <v>236</v>
      </c>
      <c r="AJ1" s="74" t="s">
        <v>237</v>
      </c>
      <c r="AK1" s="74" t="s">
        <v>238</v>
      </c>
      <c r="AL1" s="74" t="s">
        <v>239</v>
      </c>
      <c r="AM1" s="74" t="s">
        <v>240</v>
      </c>
      <c r="AN1" s="74" t="s">
        <v>241</v>
      </c>
      <c r="AO1" s="74" t="s">
        <v>242</v>
      </c>
      <c r="AP1" s="74" t="s">
        <v>244</v>
      </c>
      <c r="AQ1" s="74" t="s">
        <v>245</v>
      </c>
      <c r="AR1" s="74" t="s">
        <v>246</v>
      </c>
      <c r="AS1" s="74" t="s">
        <v>247</v>
      </c>
      <c r="AT1" s="74" t="s">
        <v>248</v>
      </c>
      <c r="AU1" s="74" t="s">
        <v>249</v>
      </c>
      <c r="AV1" s="76" t="s">
        <v>250</v>
      </c>
      <c r="AW1" s="76" t="s">
        <v>251</v>
      </c>
      <c r="AX1" s="76" t="s">
        <v>262</v>
      </c>
      <c r="AY1" s="62" t="s">
        <v>183</v>
      </c>
      <c r="AZ1" s="62" t="s">
        <v>263</v>
      </c>
      <c r="BA1" s="62" t="s">
        <v>254</v>
      </c>
    </row>
    <row r="2" spans="1:53" ht="30" x14ac:dyDescent="0.25">
      <c r="A2" s="98">
        <v>1</v>
      </c>
      <c r="B2" s="60" t="s">
        <v>264</v>
      </c>
      <c r="C2" s="99" t="s">
        <v>996</v>
      </c>
      <c r="D2" s="94" t="s">
        <v>944</v>
      </c>
      <c r="E2" s="60">
        <v>144</v>
      </c>
      <c r="F2" s="60">
        <v>11</v>
      </c>
      <c r="G2" s="60">
        <v>1999</v>
      </c>
      <c r="H2" s="107">
        <v>1250000</v>
      </c>
      <c r="I2" s="60"/>
      <c r="J2" s="60"/>
      <c r="K2" s="61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  <c r="AH2" s="60"/>
      <c r="AI2" s="60"/>
      <c r="AJ2" s="60"/>
      <c r="AK2" s="60"/>
      <c r="AL2" s="60"/>
      <c r="AM2" s="60"/>
      <c r="AN2" s="60"/>
      <c r="AO2" s="60"/>
      <c r="AP2" s="60"/>
      <c r="AQ2" s="60"/>
      <c r="AR2" s="60"/>
      <c r="AS2" s="60"/>
      <c r="AT2" s="60"/>
      <c r="AU2" s="60"/>
      <c r="AV2" s="60"/>
      <c r="AW2" s="60"/>
      <c r="AX2" s="60"/>
      <c r="AY2" s="92" t="s">
        <v>292</v>
      </c>
      <c r="AZ2" s="99" t="s">
        <v>947</v>
      </c>
      <c r="BA2" s="99" t="s">
        <v>949</v>
      </c>
    </row>
    <row r="4" spans="1:53" x14ac:dyDescent="0.25">
      <c r="A4" s="15" t="s">
        <v>293</v>
      </c>
      <c r="B4"/>
    </row>
    <row r="5" spans="1:53" x14ac:dyDescent="0.25">
      <c r="A5" s="95"/>
      <c r="B5" s="31" t="s">
        <v>294</v>
      </c>
    </row>
    <row r="6" spans="1:53" x14ac:dyDescent="0.25">
      <c r="A6" s="96"/>
      <c r="B6" s="31" t="s">
        <v>295</v>
      </c>
    </row>
    <row r="7" spans="1:53" x14ac:dyDescent="0.25">
      <c r="A7" s="97"/>
      <c r="B7" s="31" t="s">
        <v>296</v>
      </c>
    </row>
    <row r="8" spans="1:53" x14ac:dyDescent="0.25">
      <c r="A8" s="41"/>
      <c r="B8" s="31" t="s">
        <v>297</v>
      </c>
    </row>
  </sheetData>
  <pageMargins left="0.25" right="0.25" top="0.75" bottom="0.75" header="0.3" footer="0.3"/>
  <pageSetup paperSize="10000"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T1206"/>
  <sheetViews>
    <sheetView workbookViewId="0">
      <pane ySplit="12" topLeftCell="A1110" activePane="bottomLeft" state="frozen"/>
      <selection pane="bottomLeft" activeCell="R1159" sqref="R1159"/>
    </sheetView>
  </sheetViews>
  <sheetFormatPr defaultRowHeight="12.75" x14ac:dyDescent="0.2"/>
  <cols>
    <col min="1" max="1" width="6.140625" customWidth="1"/>
    <col min="2" max="2" width="19.42578125" customWidth="1"/>
    <col min="3" max="3" width="16.7109375" customWidth="1"/>
    <col min="4" max="4" width="15.5703125" customWidth="1"/>
    <col min="5" max="5" width="14.5703125" customWidth="1"/>
    <col min="6" max="9" width="12.5703125" customWidth="1"/>
    <col min="10" max="10" width="16.7109375" customWidth="1"/>
    <col min="11" max="11" width="13.42578125" customWidth="1"/>
    <col min="14" max="14" width="9.5703125" customWidth="1"/>
    <col min="15" max="15" width="8.7109375" customWidth="1"/>
    <col min="18" max="18" width="6.28515625" customWidth="1"/>
    <col min="19" max="19" width="15.28515625" customWidth="1"/>
    <col min="20" max="20" width="14" style="33" bestFit="1" customWidth="1"/>
    <col min="21" max="21" width="7" customWidth="1"/>
  </cols>
  <sheetData>
    <row r="1" spans="1:20" ht="15" x14ac:dyDescent="0.25">
      <c r="A1" s="929" t="s">
        <v>180</v>
      </c>
      <c r="B1" s="929"/>
      <c r="C1" s="929"/>
      <c r="D1" s="929"/>
      <c r="E1" s="929"/>
      <c r="F1" s="929"/>
      <c r="G1" s="929"/>
      <c r="H1" s="929"/>
      <c r="I1" s="929"/>
      <c r="J1" s="929"/>
      <c r="K1" s="929"/>
      <c r="L1" s="929"/>
      <c r="M1" s="929"/>
      <c r="N1" s="929"/>
      <c r="O1" s="929"/>
    </row>
    <row r="2" spans="1:20" ht="15" x14ac:dyDescent="0.25">
      <c r="A2" s="34"/>
      <c r="B2" s="35"/>
      <c r="C2" s="35"/>
      <c r="D2" s="35"/>
      <c r="E2" s="35"/>
      <c r="F2" s="35"/>
      <c r="G2" s="35"/>
      <c r="H2" s="35"/>
      <c r="I2" s="35"/>
      <c r="J2" s="35"/>
    </row>
    <row r="3" spans="1:20" ht="15" x14ac:dyDescent="0.25">
      <c r="A3" s="34"/>
      <c r="B3" s="35"/>
      <c r="C3" s="35"/>
      <c r="D3" s="35"/>
      <c r="E3" s="35"/>
      <c r="F3" s="35"/>
      <c r="G3" s="35"/>
      <c r="H3" s="35"/>
      <c r="I3" s="35"/>
      <c r="J3" s="35"/>
    </row>
    <row r="4" spans="1:20" ht="15" x14ac:dyDescent="0.25">
      <c r="A4" s="36" t="s">
        <v>115</v>
      </c>
      <c r="B4" s="35"/>
      <c r="C4" s="35" t="s">
        <v>301</v>
      </c>
      <c r="D4" s="35"/>
      <c r="E4" s="35"/>
      <c r="F4" s="35"/>
      <c r="G4" s="35"/>
      <c r="H4" s="35"/>
      <c r="I4" s="35"/>
      <c r="J4" s="35"/>
    </row>
    <row r="5" spans="1:20" ht="15" x14ac:dyDescent="0.25">
      <c r="A5" s="36" t="s">
        <v>117</v>
      </c>
      <c r="B5" s="35"/>
      <c r="C5" s="35" t="s">
        <v>300</v>
      </c>
      <c r="D5" s="35"/>
      <c r="E5" s="35"/>
      <c r="F5" s="35"/>
      <c r="G5" s="35"/>
      <c r="H5" s="35"/>
      <c r="I5" s="35"/>
      <c r="J5" s="35"/>
    </row>
    <row r="6" spans="1:20" ht="15" x14ac:dyDescent="0.25">
      <c r="A6" s="36" t="s">
        <v>118</v>
      </c>
      <c r="B6" s="35"/>
      <c r="C6" s="35" t="s">
        <v>921</v>
      </c>
      <c r="D6" s="35"/>
      <c r="E6" s="35"/>
      <c r="F6" s="35"/>
      <c r="G6" s="35"/>
      <c r="H6" s="35"/>
      <c r="I6" s="35"/>
      <c r="J6" s="35"/>
    </row>
    <row r="7" spans="1:20" ht="15" x14ac:dyDescent="0.25">
      <c r="A7" s="35" t="s">
        <v>119</v>
      </c>
      <c r="B7" s="35"/>
      <c r="C7" s="35" t="s">
        <v>922</v>
      </c>
      <c r="D7" s="35"/>
      <c r="E7" s="35"/>
      <c r="F7" s="35"/>
      <c r="G7" s="35"/>
      <c r="H7" s="35"/>
      <c r="I7" s="35"/>
      <c r="J7" s="35"/>
    </row>
    <row r="8" spans="1:20" ht="15" x14ac:dyDescent="0.25">
      <c r="A8" s="35" t="s">
        <v>134</v>
      </c>
      <c r="B8" s="35"/>
      <c r="C8" s="35" t="s">
        <v>1809</v>
      </c>
      <c r="D8" s="35"/>
      <c r="E8" s="35"/>
      <c r="F8" s="35"/>
      <c r="G8" s="35"/>
      <c r="H8" s="35"/>
      <c r="I8" s="35"/>
      <c r="J8" s="35"/>
    </row>
    <row r="10" spans="1:20" ht="15" customHeight="1" x14ac:dyDescent="0.2">
      <c r="A10" s="927" t="s">
        <v>0</v>
      </c>
      <c r="B10" s="927" t="s">
        <v>135</v>
      </c>
      <c r="C10" s="927" t="s">
        <v>32</v>
      </c>
      <c r="D10" s="927"/>
      <c r="E10" s="927" t="s">
        <v>177</v>
      </c>
      <c r="F10" s="927" t="s">
        <v>136</v>
      </c>
      <c r="G10" s="927" t="s">
        <v>137</v>
      </c>
      <c r="H10" s="927" t="s">
        <v>125</v>
      </c>
      <c r="I10" s="927" t="s">
        <v>63</v>
      </c>
      <c r="J10" s="927" t="s">
        <v>140</v>
      </c>
      <c r="K10" s="927" t="s">
        <v>128</v>
      </c>
      <c r="L10" s="928" t="s">
        <v>126</v>
      </c>
      <c r="M10" s="928"/>
      <c r="N10" s="928"/>
      <c r="O10" s="928"/>
    </row>
    <row r="11" spans="1:20" s="38" customFormat="1" ht="45" x14ac:dyDescent="0.2">
      <c r="A11" s="927"/>
      <c r="B11" s="927"/>
      <c r="C11" s="37" t="s">
        <v>138</v>
      </c>
      <c r="D11" s="37" t="s">
        <v>139</v>
      </c>
      <c r="E11" s="927"/>
      <c r="F11" s="927"/>
      <c r="G11" s="927"/>
      <c r="H11" s="927"/>
      <c r="I11" s="927"/>
      <c r="J11" s="927"/>
      <c r="K11" s="927"/>
      <c r="L11" s="37" t="s">
        <v>129</v>
      </c>
      <c r="M11" s="37" t="s">
        <v>130</v>
      </c>
      <c r="N11" s="37" t="s">
        <v>131</v>
      </c>
      <c r="O11" s="37" t="s">
        <v>132</v>
      </c>
      <c r="T11" s="39"/>
    </row>
    <row r="12" spans="1:20" ht="15" x14ac:dyDescent="0.25">
      <c r="A12" s="55">
        <v>1</v>
      </c>
      <c r="B12" s="55">
        <v>2</v>
      </c>
      <c r="C12" s="55">
        <v>3</v>
      </c>
      <c r="D12" s="40">
        <v>4</v>
      </c>
      <c r="E12" s="55">
        <v>5</v>
      </c>
      <c r="F12" s="55">
        <v>6</v>
      </c>
      <c r="G12" s="55">
        <v>7</v>
      </c>
      <c r="H12" s="55">
        <v>8</v>
      </c>
      <c r="I12" s="55">
        <v>9</v>
      </c>
      <c r="J12" s="55" t="s">
        <v>178</v>
      </c>
      <c r="K12" s="40">
        <v>11</v>
      </c>
      <c r="L12" s="55">
        <v>12</v>
      </c>
      <c r="M12" s="55">
        <v>13</v>
      </c>
      <c r="N12" s="55">
        <v>14</v>
      </c>
      <c r="O12" s="55">
        <v>15</v>
      </c>
    </row>
    <row r="13" spans="1:20" ht="15" x14ac:dyDescent="0.25">
      <c r="A13" s="426">
        <v>1</v>
      </c>
      <c r="B13" s="109" t="s">
        <v>1128</v>
      </c>
      <c r="C13" s="41" t="s">
        <v>1129</v>
      </c>
      <c r="D13" s="103"/>
      <c r="E13" s="41"/>
      <c r="F13" s="48" t="s">
        <v>308</v>
      </c>
      <c r="G13" s="123">
        <v>2001</v>
      </c>
      <c r="H13" s="110">
        <v>1</v>
      </c>
      <c r="I13" s="110">
        <v>42000</v>
      </c>
      <c r="J13" s="387">
        <f t="shared" ref="J13:J76" si="0">H13*I13</f>
        <v>42000</v>
      </c>
      <c r="K13" s="41"/>
      <c r="L13" s="41"/>
      <c r="M13" s="41"/>
      <c r="N13" s="41"/>
      <c r="O13" s="130">
        <v>1</v>
      </c>
      <c r="R13" s="390"/>
      <c r="S13" s="390"/>
      <c r="T13" s="391"/>
    </row>
    <row r="14" spans="1:20" ht="15" x14ac:dyDescent="0.25">
      <c r="A14" s="426">
        <v>2</v>
      </c>
      <c r="B14" s="109" t="s">
        <v>1128</v>
      </c>
      <c r="C14" s="41" t="s">
        <v>1129</v>
      </c>
      <c r="D14" s="103"/>
      <c r="E14" s="41"/>
      <c r="F14" s="48" t="s">
        <v>308</v>
      </c>
      <c r="G14" s="123">
        <v>2001</v>
      </c>
      <c r="H14" s="110">
        <v>1</v>
      </c>
      <c r="I14" s="110">
        <v>42000</v>
      </c>
      <c r="J14" s="387">
        <f t="shared" si="0"/>
        <v>42000</v>
      </c>
      <c r="K14" s="41"/>
      <c r="L14" s="41"/>
      <c r="M14" s="41"/>
      <c r="N14" s="41"/>
      <c r="O14" s="130">
        <v>1</v>
      </c>
      <c r="R14" s="390"/>
      <c r="S14" s="390"/>
      <c r="T14" s="391"/>
    </row>
    <row r="15" spans="1:20" ht="15" x14ac:dyDescent="0.25">
      <c r="A15" s="426">
        <v>3</v>
      </c>
      <c r="B15" s="109" t="s">
        <v>1128</v>
      </c>
      <c r="C15" s="41" t="s">
        <v>1129</v>
      </c>
      <c r="D15" s="103"/>
      <c r="E15" s="41"/>
      <c r="F15" s="48" t="s">
        <v>308</v>
      </c>
      <c r="G15" s="123">
        <v>2001</v>
      </c>
      <c r="H15" s="110">
        <v>1</v>
      </c>
      <c r="I15" s="110">
        <v>42000</v>
      </c>
      <c r="J15" s="387">
        <f t="shared" si="0"/>
        <v>42000</v>
      </c>
      <c r="K15" s="41"/>
      <c r="L15" s="41"/>
      <c r="M15" s="41"/>
      <c r="N15" s="41"/>
      <c r="O15" s="130">
        <v>1</v>
      </c>
      <c r="R15" s="390"/>
      <c r="S15" s="390"/>
      <c r="T15" s="391"/>
    </row>
    <row r="16" spans="1:20" ht="15" x14ac:dyDescent="0.25">
      <c r="A16" s="426">
        <v>4</v>
      </c>
      <c r="B16" s="109" t="s">
        <v>1128</v>
      </c>
      <c r="C16" s="41" t="s">
        <v>1129</v>
      </c>
      <c r="D16" s="103"/>
      <c r="E16" s="41"/>
      <c r="F16" s="48" t="s">
        <v>308</v>
      </c>
      <c r="G16" s="123">
        <v>2001</v>
      </c>
      <c r="H16" s="110">
        <v>1</v>
      </c>
      <c r="I16" s="110">
        <v>25200</v>
      </c>
      <c r="J16" s="387">
        <f t="shared" si="0"/>
        <v>25200</v>
      </c>
      <c r="K16" s="41"/>
      <c r="L16" s="41"/>
      <c r="M16" s="41"/>
      <c r="N16" s="41"/>
      <c r="O16" s="130">
        <v>1</v>
      </c>
      <c r="R16" s="390"/>
      <c r="S16" s="390"/>
      <c r="T16" s="391"/>
    </row>
    <row r="17" spans="1:20" ht="15" x14ac:dyDescent="0.25">
      <c r="A17" s="426">
        <v>5</v>
      </c>
      <c r="B17" s="109" t="s">
        <v>1128</v>
      </c>
      <c r="C17" s="41" t="s">
        <v>1129</v>
      </c>
      <c r="D17" s="103"/>
      <c r="E17" s="41"/>
      <c r="F17" s="48" t="s">
        <v>308</v>
      </c>
      <c r="G17" s="123">
        <v>2001</v>
      </c>
      <c r="H17" s="110">
        <v>1</v>
      </c>
      <c r="I17" s="110">
        <v>21000</v>
      </c>
      <c r="J17" s="387">
        <f t="shared" si="0"/>
        <v>21000</v>
      </c>
      <c r="K17" s="41"/>
      <c r="L17" s="41"/>
      <c r="M17" s="41"/>
      <c r="N17" s="41"/>
      <c r="O17" s="130">
        <v>1</v>
      </c>
      <c r="R17" s="390"/>
      <c r="S17" s="390"/>
      <c r="T17" s="391"/>
    </row>
    <row r="18" spans="1:20" ht="15" x14ac:dyDescent="0.25">
      <c r="A18" s="426">
        <v>6</v>
      </c>
      <c r="B18" s="109" t="s">
        <v>1128</v>
      </c>
      <c r="C18" s="41" t="s">
        <v>1129</v>
      </c>
      <c r="D18" s="103"/>
      <c r="E18" s="41"/>
      <c r="F18" s="48" t="s">
        <v>308</v>
      </c>
      <c r="G18" s="123">
        <v>2001</v>
      </c>
      <c r="H18" s="110">
        <v>1</v>
      </c>
      <c r="I18" s="110">
        <v>25200</v>
      </c>
      <c r="J18" s="387">
        <f t="shared" si="0"/>
        <v>25200</v>
      </c>
      <c r="K18" s="41"/>
      <c r="L18" s="41"/>
      <c r="M18" s="41"/>
      <c r="N18" s="41"/>
      <c r="O18" s="130">
        <v>1</v>
      </c>
      <c r="R18" s="390"/>
      <c r="S18" s="390"/>
      <c r="T18" s="391"/>
    </row>
    <row r="19" spans="1:20" ht="15" x14ac:dyDescent="0.25">
      <c r="A19" s="426">
        <v>7</v>
      </c>
      <c r="B19" s="109" t="s">
        <v>1128</v>
      </c>
      <c r="C19" s="41" t="s">
        <v>1129</v>
      </c>
      <c r="D19" s="103"/>
      <c r="E19" s="41"/>
      <c r="F19" s="48" t="s">
        <v>308</v>
      </c>
      <c r="G19" s="123">
        <v>2001</v>
      </c>
      <c r="H19" s="110">
        <v>1</v>
      </c>
      <c r="I19" s="110">
        <v>25200</v>
      </c>
      <c r="J19" s="387">
        <f t="shared" si="0"/>
        <v>25200</v>
      </c>
      <c r="K19" s="41"/>
      <c r="L19" s="41"/>
      <c r="M19" s="41"/>
      <c r="N19" s="41"/>
      <c r="O19" s="130">
        <v>1</v>
      </c>
      <c r="R19" s="390"/>
      <c r="S19" s="390"/>
      <c r="T19" s="391"/>
    </row>
    <row r="20" spans="1:20" ht="15" x14ac:dyDescent="0.25">
      <c r="A20" s="426">
        <v>8</v>
      </c>
      <c r="B20" s="109" t="s">
        <v>1128</v>
      </c>
      <c r="C20" s="41" t="s">
        <v>1129</v>
      </c>
      <c r="D20" s="103"/>
      <c r="E20" s="41"/>
      <c r="F20" s="48" t="s">
        <v>308</v>
      </c>
      <c r="G20" s="123">
        <v>2001</v>
      </c>
      <c r="H20" s="110">
        <v>1</v>
      </c>
      <c r="I20" s="110">
        <v>14000</v>
      </c>
      <c r="J20" s="387">
        <f t="shared" si="0"/>
        <v>14000</v>
      </c>
      <c r="K20" s="41"/>
      <c r="L20" s="41"/>
      <c r="M20" s="41"/>
      <c r="N20" s="41"/>
      <c r="O20" s="130">
        <v>1</v>
      </c>
      <c r="R20" s="390"/>
      <c r="S20" s="390"/>
      <c r="T20" s="391"/>
    </row>
    <row r="21" spans="1:20" ht="15" x14ac:dyDescent="0.25">
      <c r="A21" s="426">
        <v>9</v>
      </c>
      <c r="B21" s="109" t="s">
        <v>1128</v>
      </c>
      <c r="C21" s="41" t="s">
        <v>1129</v>
      </c>
      <c r="D21" s="103"/>
      <c r="E21" s="41"/>
      <c r="F21" s="48" t="s">
        <v>308</v>
      </c>
      <c r="G21" s="123">
        <v>2001</v>
      </c>
      <c r="H21" s="110">
        <v>1</v>
      </c>
      <c r="I21" s="110">
        <v>130200</v>
      </c>
      <c r="J21" s="387">
        <f t="shared" si="0"/>
        <v>130200</v>
      </c>
      <c r="K21" s="41"/>
      <c r="L21" s="41"/>
      <c r="M21" s="41"/>
      <c r="N21" s="41"/>
      <c r="O21" s="130">
        <v>1</v>
      </c>
      <c r="R21" s="390"/>
      <c r="S21" s="390"/>
      <c r="T21" s="391"/>
    </row>
    <row r="22" spans="1:20" ht="15" x14ac:dyDescent="0.25">
      <c r="A22" s="426">
        <v>10</v>
      </c>
      <c r="B22" s="109" t="s">
        <v>1128</v>
      </c>
      <c r="C22" s="41" t="s">
        <v>1129</v>
      </c>
      <c r="D22" s="103"/>
      <c r="E22" s="41"/>
      <c r="F22" s="48" t="s">
        <v>308</v>
      </c>
      <c r="G22" s="123">
        <v>2003</v>
      </c>
      <c r="H22" s="110">
        <v>1</v>
      </c>
      <c r="I22" s="110">
        <v>122640</v>
      </c>
      <c r="J22" s="387">
        <f t="shared" si="0"/>
        <v>122640</v>
      </c>
      <c r="K22" s="41"/>
      <c r="L22" s="41"/>
      <c r="M22" s="41"/>
      <c r="N22" s="41"/>
      <c r="O22" s="130">
        <v>1</v>
      </c>
      <c r="R22" s="390"/>
      <c r="S22" s="390"/>
      <c r="T22" s="391"/>
    </row>
    <row r="23" spans="1:20" ht="15" x14ac:dyDescent="0.25">
      <c r="A23" s="426">
        <v>11</v>
      </c>
      <c r="B23" s="109" t="s">
        <v>1128</v>
      </c>
      <c r="C23" s="41" t="s">
        <v>1129</v>
      </c>
      <c r="D23" s="103"/>
      <c r="E23" s="41"/>
      <c r="F23" s="48" t="s">
        <v>308</v>
      </c>
      <c r="G23" s="123">
        <v>2003</v>
      </c>
      <c r="H23" s="110">
        <v>1</v>
      </c>
      <c r="I23" s="110">
        <v>148400</v>
      </c>
      <c r="J23" s="387">
        <f t="shared" si="0"/>
        <v>148400</v>
      </c>
      <c r="K23" s="41"/>
      <c r="L23" s="41"/>
      <c r="M23" s="41"/>
      <c r="N23" s="41"/>
      <c r="O23" s="130">
        <v>1</v>
      </c>
      <c r="R23" s="390"/>
      <c r="S23" s="390"/>
      <c r="T23" s="391"/>
    </row>
    <row r="24" spans="1:20" ht="15" x14ac:dyDescent="0.25">
      <c r="A24" s="426">
        <v>12</v>
      </c>
      <c r="B24" s="109" t="s">
        <v>1128</v>
      </c>
      <c r="C24" s="41" t="s">
        <v>1129</v>
      </c>
      <c r="D24" s="103"/>
      <c r="E24" s="41"/>
      <c r="F24" s="48" t="s">
        <v>308</v>
      </c>
      <c r="G24" s="123">
        <v>2004</v>
      </c>
      <c r="H24" s="110">
        <v>1</v>
      </c>
      <c r="I24" s="110">
        <v>80000</v>
      </c>
      <c r="J24" s="387">
        <f t="shared" si="0"/>
        <v>80000</v>
      </c>
      <c r="K24" s="41"/>
      <c r="L24" s="41"/>
      <c r="M24" s="41"/>
      <c r="N24" s="41"/>
      <c r="O24" s="130">
        <v>1</v>
      </c>
      <c r="R24" s="390"/>
      <c r="S24" s="390"/>
      <c r="T24" s="391"/>
    </row>
    <row r="25" spans="1:20" ht="15" x14ac:dyDescent="0.25">
      <c r="A25" s="426">
        <v>13</v>
      </c>
      <c r="B25" s="109" t="s">
        <v>1128</v>
      </c>
      <c r="C25" s="41" t="s">
        <v>1129</v>
      </c>
      <c r="D25" s="103"/>
      <c r="E25" s="41"/>
      <c r="F25" s="48" t="s">
        <v>308</v>
      </c>
      <c r="G25" s="123">
        <v>2004</v>
      </c>
      <c r="H25" s="110">
        <v>1</v>
      </c>
      <c r="I25" s="110">
        <v>90000</v>
      </c>
      <c r="J25" s="387">
        <f t="shared" si="0"/>
        <v>90000</v>
      </c>
      <c r="K25" s="41"/>
      <c r="L25" s="41"/>
      <c r="M25" s="41"/>
      <c r="N25" s="41"/>
      <c r="O25" s="130">
        <v>1</v>
      </c>
      <c r="R25" s="390"/>
      <c r="S25" s="390"/>
      <c r="T25" s="391"/>
    </row>
    <row r="26" spans="1:20" ht="15" x14ac:dyDescent="0.25">
      <c r="A26" s="426">
        <v>14</v>
      </c>
      <c r="B26" s="109" t="s">
        <v>1128</v>
      </c>
      <c r="C26" s="41" t="s">
        <v>1129</v>
      </c>
      <c r="D26" s="103"/>
      <c r="E26" s="41"/>
      <c r="F26" s="48" t="s">
        <v>308</v>
      </c>
      <c r="G26" s="123">
        <v>2004</v>
      </c>
      <c r="H26" s="110">
        <v>1</v>
      </c>
      <c r="I26" s="110">
        <v>40000</v>
      </c>
      <c r="J26" s="387">
        <f t="shared" si="0"/>
        <v>40000</v>
      </c>
      <c r="K26" s="41"/>
      <c r="L26" s="41"/>
      <c r="M26" s="41"/>
      <c r="N26" s="41"/>
      <c r="O26" s="130">
        <v>1</v>
      </c>
      <c r="R26" s="390"/>
      <c r="S26" s="390"/>
      <c r="T26" s="391"/>
    </row>
    <row r="27" spans="1:20" ht="15" x14ac:dyDescent="0.25">
      <c r="A27" s="426">
        <v>15</v>
      </c>
      <c r="B27" s="109" t="s">
        <v>1128</v>
      </c>
      <c r="C27" s="41" t="s">
        <v>1129</v>
      </c>
      <c r="D27" s="103"/>
      <c r="E27" s="41"/>
      <c r="F27" s="48" t="s">
        <v>308</v>
      </c>
      <c r="G27" s="123">
        <v>2004</v>
      </c>
      <c r="H27" s="110">
        <v>1</v>
      </c>
      <c r="I27" s="110">
        <v>45000</v>
      </c>
      <c r="J27" s="387">
        <f t="shared" si="0"/>
        <v>45000</v>
      </c>
      <c r="K27" s="41"/>
      <c r="L27" s="41"/>
      <c r="M27" s="41"/>
      <c r="N27" s="41"/>
      <c r="O27" s="130">
        <v>1</v>
      </c>
      <c r="R27" s="390"/>
      <c r="S27" s="390"/>
      <c r="T27" s="391"/>
    </row>
    <row r="28" spans="1:20" ht="15" x14ac:dyDescent="0.25">
      <c r="A28" s="426">
        <v>16</v>
      </c>
      <c r="B28" s="109" t="s">
        <v>361</v>
      </c>
      <c r="C28" s="41" t="s">
        <v>307</v>
      </c>
      <c r="D28" s="103"/>
      <c r="E28" s="48" t="s">
        <v>1450</v>
      </c>
      <c r="F28" s="48" t="s">
        <v>308</v>
      </c>
      <c r="G28" s="41">
        <v>2016</v>
      </c>
      <c r="H28" s="41">
        <v>392</v>
      </c>
      <c r="I28" s="110">
        <v>13150</v>
      </c>
      <c r="J28" s="387">
        <f t="shared" si="0"/>
        <v>5154800</v>
      </c>
      <c r="K28" s="41"/>
      <c r="L28" s="49">
        <v>392</v>
      </c>
      <c r="M28" s="41"/>
      <c r="N28" s="41"/>
      <c r="O28" s="41"/>
      <c r="R28" s="390"/>
      <c r="S28" s="390"/>
      <c r="T28" s="391"/>
    </row>
    <row r="29" spans="1:20" ht="15" x14ac:dyDescent="0.25">
      <c r="A29" s="426">
        <v>17</v>
      </c>
      <c r="B29" s="109" t="s">
        <v>361</v>
      </c>
      <c r="C29" s="41" t="s">
        <v>307</v>
      </c>
      <c r="D29" s="103"/>
      <c r="E29" s="48" t="s">
        <v>1450</v>
      </c>
      <c r="F29" s="48" t="s">
        <v>308</v>
      </c>
      <c r="G29" s="41">
        <v>2016</v>
      </c>
      <c r="H29" s="41">
        <v>318</v>
      </c>
      <c r="I29" s="110">
        <v>14550</v>
      </c>
      <c r="J29" s="387">
        <f t="shared" si="0"/>
        <v>4626900</v>
      </c>
      <c r="K29" s="41"/>
      <c r="L29" s="49">
        <v>318</v>
      </c>
      <c r="M29" s="41"/>
      <c r="N29" s="41"/>
      <c r="O29" s="41"/>
      <c r="R29" s="390"/>
      <c r="S29" s="390"/>
      <c r="T29" s="391"/>
    </row>
    <row r="30" spans="1:20" ht="15" x14ac:dyDescent="0.25">
      <c r="A30" s="426">
        <v>18</v>
      </c>
      <c r="B30" s="109" t="s">
        <v>362</v>
      </c>
      <c r="C30" s="41" t="s">
        <v>307</v>
      </c>
      <c r="D30" s="103"/>
      <c r="E30" s="48" t="s">
        <v>1450</v>
      </c>
      <c r="F30" s="48" t="s">
        <v>308</v>
      </c>
      <c r="G30" s="41">
        <v>2016</v>
      </c>
      <c r="H30" s="41">
        <v>45</v>
      </c>
      <c r="I30" s="110">
        <v>32000</v>
      </c>
      <c r="J30" s="387">
        <f t="shared" si="0"/>
        <v>1440000</v>
      </c>
      <c r="K30" s="41"/>
      <c r="L30" s="49">
        <v>45</v>
      </c>
      <c r="M30" s="41"/>
      <c r="N30" s="41"/>
      <c r="O30" s="41"/>
      <c r="R30" s="390"/>
      <c r="S30" s="390"/>
      <c r="T30" s="391"/>
    </row>
    <row r="31" spans="1:20" ht="15" x14ac:dyDescent="0.25">
      <c r="A31" s="426">
        <v>19</v>
      </c>
      <c r="B31" s="109" t="s">
        <v>363</v>
      </c>
      <c r="C31" s="41" t="s">
        <v>476</v>
      </c>
      <c r="D31" s="103"/>
      <c r="E31" s="48" t="s">
        <v>1450</v>
      </c>
      <c r="F31" s="48" t="s">
        <v>308</v>
      </c>
      <c r="G31" s="41">
        <v>2016</v>
      </c>
      <c r="H31" s="41">
        <v>1</v>
      </c>
      <c r="I31" s="110">
        <v>6350000</v>
      </c>
      <c r="J31" s="387">
        <f t="shared" si="0"/>
        <v>6350000</v>
      </c>
      <c r="K31" s="41"/>
      <c r="L31" s="49">
        <v>1</v>
      </c>
      <c r="M31" s="41"/>
      <c r="N31" s="41"/>
      <c r="O31" s="41"/>
      <c r="R31" s="390"/>
      <c r="S31" s="390"/>
      <c r="T31" s="391"/>
    </row>
    <row r="32" spans="1:20" ht="15" x14ac:dyDescent="0.25">
      <c r="A32" s="426">
        <v>20</v>
      </c>
      <c r="B32" s="109" t="s">
        <v>364</v>
      </c>
      <c r="C32" s="41" t="s">
        <v>476</v>
      </c>
      <c r="D32" s="103"/>
      <c r="E32" s="48" t="s">
        <v>1450</v>
      </c>
      <c r="F32" s="48" t="s">
        <v>308</v>
      </c>
      <c r="G32" s="41">
        <v>2016</v>
      </c>
      <c r="H32" s="41">
        <v>2</v>
      </c>
      <c r="I32" s="110">
        <v>85000</v>
      </c>
      <c r="J32" s="387">
        <f t="shared" si="0"/>
        <v>170000</v>
      </c>
      <c r="K32" s="41"/>
      <c r="L32" s="49">
        <v>2</v>
      </c>
      <c r="M32" s="41"/>
      <c r="N32" s="41"/>
      <c r="O32" s="41"/>
      <c r="R32" s="390"/>
      <c r="S32" s="390"/>
      <c r="T32" s="391"/>
    </row>
    <row r="33" spans="1:20" ht="15" x14ac:dyDescent="0.25">
      <c r="A33" s="426">
        <v>21</v>
      </c>
      <c r="B33" s="109" t="s">
        <v>365</v>
      </c>
      <c r="C33" s="41" t="s">
        <v>476</v>
      </c>
      <c r="D33" s="103"/>
      <c r="E33" s="48" t="s">
        <v>1450</v>
      </c>
      <c r="F33" s="48" t="s">
        <v>308</v>
      </c>
      <c r="G33" s="41">
        <v>2016</v>
      </c>
      <c r="H33" s="41">
        <v>2</v>
      </c>
      <c r="I33" s="110">
        <v>395000</v>
      </c>
      <c r="J33" s="387">
        <f t="shared" si="0"/>
        <v>790000</v>
      </c>
      <c r="K33" s="41"/>
      <c r="L33" s="49">
        <v>2</v>
      </c>
      <c r="M33" s="41"/>
      <c r="N33" s="41"/>
      <c r="O33" s="41"/>
      <c r="R33" s="390"/>
      <c r="S33" s="390"/>
      <c r="T33" s="391"/>
    </row>
    <row r="34" spans="1:20" ht="15" x14ac:dyDescent="0.25">
      <c r="A34" s="426">
        <v>22</v>
      </c>
      <c r="B34" s="109" t="s">
        <v>366</v>
      </c>
      <c r="C34" s="41" t="s">
        <v>476</v>
      </c>
      <c r="D34" s="103"/>
      <c r="E34" s="48" t="s">
        <v>1450</v>
      </c>
      <c r="F34" s="48" t="s">
        <v>308</v>
      </c>
      <c r="G34" s="41">
        <v>2016</v>
      </c>
      <c r="H34" s="41">
        <v>5</v>
      </c>
      <c r="I34" s="110">
        <v>190000</v>
      </c>
      <c r="J34" s="387">
        <f t="shared" si="0"/>
        <v>950000</v>
      </c>
      <c r="K34" s="41"/>
      <c r="L34" s="49">
        <v>5</v>
      </c>
      <c r="M34" s="41"/>
      <c r="N34" s="41"/>
      <c r="O34" s="41"/>
      <c r="R34" s="390"/>
      <c r="S34" s="390"/>
      <c r="T34" s="391"/>
    </row>
    <row r="35" spans="1:20" ht="15" x14ac:dyDescent="0.25">
      <c r="A35" s="426">
        <v>23</v>
      </c>
      <c r="B35" s="109" t="s">
        <v>367</v>
      </c>
      <c r="C35" s="41" t="s">
        <v>476</v>
      </c>
      <c r="D35" s="103"/>
      <c r="E35" s="48" t="s">
        <v>1450</v>
      </c>
      <c r="F35" s="48" t="s">
        <v>308</v>
      </c>
      <c r="G35" s="41">
        <v>2016</v>
      </c>
      <c r="H35" s="41">
        <v>2</v>
      </c>
      <c r="I35" s="110">
        <v>110000</v>
      </c>
      <c r="J35" s="387">
        <f t="shared" si="0"/>
        <v>220000</v>
      </c>
      <c r="K35" s="41"/>
      <c r="L35" s="49">
        <v>2</v>
      </c>
      <c r="M35" s="41"/>
      <c r="N35" s="41"/>
      <c r="O35" s="41"/>
      <c r="R35" s="390"/>
      <c r="S35" s="390"/>
      <c r="T35" s="391"/>
    </row>
    <row r="36" spans="1:20" ht="15" x14ac:dyDescent="0.25">
      <c r="A36" s="426">
        <v>24</v>
      </c>
      <c r="B36" s="109" t="s">
        <v>368</v>
      </c>
      <c r="C36" s="41" t="s">
        <v>475</v>
      </c>
      <c r="D36" s="103"/>
      <c r="E36" s="48" t="s">
        <v>1450</v>
      </c>
      <c r="F36" s="48" t="s">
        <v>308</v>
      </c>
      <c r="G36" s="41">
        <v>2016</v>
      </c>
      <c r="H36" s="41">
        <v>50</v>
      </c>
      <c r="I36" s="110">
        <v>19017</v>
      </c>
      <c r="J36" s="387">
        <f t="shared" si="0"/>
        <v>950850</v>
      </c>
      <c r="K36" s="41"/>
      <c r="L36" s="49">
        <v>50</v>
      </c>
      <c r="M36" s="41"/>
      <c r="N36" s="41"/>
      <c r="O36" s="41"/>
      <c r="R36" s="390"/>
      <c r="S36" s="390"/>
      <c r="T36" s="391"/>
    </row>
    <row r="37" spans="1:20" ht="15" x14ac:dyDescent="0.25">
      <c r="A37" s="426">
        <v>25</v>
      </c>
      <c r="B37" s="109" t="s">
        <v>369</v>
      </c>
      <c r="C37" s="41" t="s">
        <v>475</v>
      </c>
      <c r="D37" s="103"/>
      <c r="E37" s="48" t="s">
        <v>1450</v>
      </c>
      <c r="F37" s="48" t="s">
        <v>308</v>
      </c>
      <c r="G37" s="41">
        <v>2016</v>
      </c>
      <c r="H37" s="41">
        <v>50</v>
      </c>
      <c r="I37" s="110">
        <v>17475</v>
      </c>
      <c r="J37" s="387">
        <f t="shared" si="0"/>
        <v>873750</v>
      </c>
      <c r="K37" s="41"/>
      <c r="L37" s="49">
        <v>50</v>
      </c>
      <c r="M37" s="41"/>
      <c r="N37" s="41"/>
      <c r="O37" s="41"/>
      <c r="R37" s="390"/>
      <c r="S37" s="390"/>
      <c r="T37" s="391"/>
    </row>
    <row r="38" spans="1:20" ht="15" x14ac:dyDescent="0.25">
      <c r="A38" s="426">
        <v>26</v>
      </c>
      <c r="B38" s="109" t="s">
        <v>369</v>
      </c>
      <c r="C38" s="41" t="s">
        <v>475</v>
      </c>
      <c r="D38" s="103"/>
      <c r="E38" s="48" t="s">
        <v>1450</v>
      </c>
      <c r="F38" s="48" t="s">
        <v>308</v>
      </c>
      <c r="G38" s="41">
        <v>2016</v>
      </c>
      <c r="H38" s="41">
        <v>50</v>
      </c>
      <c r="I38" s="110">
        <v>18503</v>
      </c>
      <c r="J38" s="387">
        <f t="shared" si="0"/>
        <v>925150</v>
      </c>
      <c r="K38" s="41"/>
      <c r="L38" s="49">
        <v>50</v>
      </c>
      <c r="M38" s="41"/>
      <c r="N38" s="41"/>
      <c r="O38" s="41"/>
      <c r="R38" s="390"/>
      <c r="S38" s="390"/>
      <c r="T38" s="391"/>
    </row>
    <row r="39" spans="1:20" ht="15" x14ac:dyDescent="0.25">
      <c r="A39" s="426">
        <v>27</v>
      </c>
      <c r="B39" s="109" t="s">
        <v>370</v>
      </c>
      <c r="C39" s="41" t="s">
        <v>476</v>
      </c>
      <c r="D39" s="103"/>
      <c r="E39" s="48" t="s">
        <v>1450</v>
      </c>
      <c r="F39" s="48" t="s">
        <v>308</v>
      </c>
      <c r="G39" s="41">
        <v>2016</v>
      </c>
      <c r="H39" s="41">
        <v>2</v>
      </c>
      <c r="I39" s="110">
        <v>92000</v>
      </c>
      <c r="J39" s="387">
        <f t="shared" si="0"/>
        <v>184000</v>
      </c>
      <c r="K39" s="41"/>
      <c r="L39" s="49">
        <v>2</v>
      </c>
      <c r="M39" s="41"/>
      <c r="N39" s="41"/>
      <c r="O39" s="41"/>
      <c r="R39" s="390"/>
      <c r="S39" s="390"/>
      <c r="T39" s="391"/>
    </row>
    <row r="40" spans="1:20" ht="15" x14ac:dyDescent="0.25">
      <c r="A40" s="426">
        <v>28</v>
      </c>
      <c r="B40" s="109" t="s">
        <v>371</v>
      </c>
      <c r="C40" s="41" t="s">
        <v>476</v>
      </c>
      <c r="D40" s="103"/>
      <c r="E40" s="48" t="s">
        <v>1450</v>
      </c>
      <c r="F40" s="48" t="s">
        <v>308</v>
      </c>
      <c r="G40" s="41">
        <v>2016</v>
      </c>
      <c r="H40" s="41">
        <v>1</v>
      </c>
      <c r="I40" s="110">
        <v>515000</v>
      </c>
      <c r="J40" s="387">
        <f t="shared" si="0"/>
        <v>515000</v>
      </c>
      <c r="K40" s="41"/>
      <c r="L40" s="49">
        <v>1</v>
      </c>
      <c r="M40" s="41"/>
      <c r="N40" s="41"/>
      <c r="O40" s="41"/>
      <c r="R40" s="390"/>
      <c r="S40" s="390"/>
      <c r="T40" s="391"/>
    </row>
    <row r="41" spans="1:20" ht="15" x14ac:dyDescent="0.25">
      <c r="A41" s="426">
        <v>29</v>
      </c>
      <c r="B41" s="109" t="s">
        <v>372</v>
      </c>
      <c r="C41" s="41" t="s">
        <v>476</v>
      </c>
      <c r="D41" s="103"/>
      <c r="E41" s="48" t="s">
        <v>1450</v>
      </c>
      <c r="F41" s="48" t="s">
        <v>308</v>
      </c>
      <c r="G41" s="41">
        <v>2016</v>
      </c>
      <c r="H41" s="41">
        <v>1</v>
      </c>
      <c r="I41" s="110">
        <v>380000</v>
      </c>
      <c r="J41" s="387">
        <f t="shared" si="0"/>
        <v>380000</v>
      </c>
      <c r="K41" s="41"/>
      <c r="L41" s="49">
        <v>1</v>
      </c>
      <c r="M41" s="41"/>
      <c r="N41" s="41"/>
      <c r="O41" s="41"/>
      <c r="R41" s="390"/>
      <c r="S41" s="390"/>
      <c r="T41" s="391"/>
    </row>
    <row r="42" spans="1:20" ht="15" x14ac:dyDescent="0.25">
      <c r="A42" s="426">
        <v>30</v>
      </c>
      <c r="B42" s="109" t="s">
        <v>373</v>
      </c>
      <c r="C42" s="41" t="s">
        <v>476</v>
      </c>
      <c r="D42" s="103"/>
      <c r="E42" s="48" t="s">
        <v>1450</v>
      </c>
      <c r="F42" s="48" t="s">
        <v>308</v>
      </c>
      <c r="G42" s="41">
        <v>2016</v>
      </c>
      <c r="H42" s="41">
        <v>1</v>
      </c>
      <c r="I42" s="110">
        <v>350000</v>
      </c>
      <c r="J42" s="387">
        <f t="shared" si="0"/>
        <v>350000</v>
      </c>
      <c r="K42" s="41"/>
      <c r="L42" s="49">
        <v>1</v>
      </c>
      <c r="M42" s="41"/>
      <c r="N42" s="41"/>
      <c r="O42" s="41"/>
      <c r="R42" s="390"/>
      <c r="S42" s="390"/>
      <c r="T42" s="391"/>
    </row>
    <row r="43" spans="1:20" ht="15" x14ac:dyDescent="0.25">
      <c r="A43" s="426">
        <v>31</v>
      </c>
      <c r="B43" s="109" t="s">
        <v>374</v>
      </c>
      <c r="C43" s="41" t="s">
        <v>475</v>
      </c>
      <c r="D43" s="103"/>
      <c r="E43" s="48" t="s">
        <v>1450</v>
      </c>
      <c r="F43" s="48" t="s">
        <v>308</v>
      </c>
      <c r="G43" s="41">
        <v>2016</v>
      </c>
      <c r="H43" s="41">
        <v>25</v>
      </c>
      <c r="I43" s="110">
        <v>65100</v>
      </c>
      <c r="J43" s="387">
        <f t="shared" si="0"/>
        <v>1627500</v>
      </c>
      <c r="K43" s="41"/>
      <c r="L43" s="49">
        <v>25</v>
      </c>
      <c r="M43" s="41"/>
      <c r="N43" s="41"/>
      <c r="O43" s="41"/>
      <c r="R43" s="390"/>
      <c r="S43" s="390"/>
      <c r="T43" s="391"/>
    </row>
    <row r="44" spans="1:20" ht="15" x14ac:dyDescent="0.25">
      <c r="A44" s="426">
        <v>32</v>
      </c>
      <c r="B44" s="109" t="s">
        <v>375</v>
      </c>
      <c r="C44" s="41" t="s">
        <v>475</v>
      </c>
      <c r="D44" s="103"/>
      <c r="E44" s="48" t="s">
        <v>1450</v>
      </c>
      <c r="F44" s="48" t="s">
        <v>308</v>
      </c>
      <c r="G44" s="41">
        <v>2016</v>
      </c>
      <c r="H44" s="41">
        <v>25</v>
      </c>
      <c r="I44" s="110">
        <v>81000</v>
      </c>
      <c r="J44" s="387">
        <f t="shared" si="0"/>
        <v>2025000</v>
      </c>
      <c r="K44" s="41"/>
      <c r="L44" s="49">
        <v>25</v>
      </c>
      <c r="M44" s="41"/>
      <c r="N44" s="41"/>
      <c r="O44" s="41"/>
      <c r="R44" s="390"/>
      <c r="S44" s="390"/>
      <c r="T44" s="391"/>
    </row>
    <row r="45" spans="1:20" ht="15" x14ac:dyDescent="0.25">
      <c r="A45" s="426">
        <v>33</v>
      </c>
      <c r="B45" s="109" t="s">
        <v>376</v>
      </c>
      <c r="C45" s="41" t="s">
        <v>475</v>
      </c>
      <c r="D45" s="103"/>
      <c r="E45" s="48" t="s">
        <v>1450</v>
      </c>
      <c r="F45" s="48" t="s">
        <v>308</v>
      </c>
      <c r="G45" s="41">
        <v>2016</v>
      </c>
      <c r="H45" s="41">
        <v>25</v>
      </c>
      <c r="I45" s="110">
        <v>56300</v>
      </c>
      <c r="J45" s="387">
        <f t="shared" si="0"/>
        <v>1407500</v>
      </c>
      <c r="K45" s="41"/>
      <c r="L45" s="49">
        <v>25</v>
      </c>
      <c r="M45" s="41"/>
      <c r="N45" s="41"/>
      <c r="O45" s="41"/>
      <c r="R45" s="390"/>
      <c r="S45" s="390"/>
      <c r="T45" s="391"/>
    </row>
    <row r="46" spans="1:20" ht="15" x14ac:dyDescent="0.25">
      <c r="A46" s="426">
        <v>34</v>
      </c>
      <c r="B46" s="109" t="s">
        <v>377</v>
      </c>
      <c r="C46" s="41" t="s">
        <v>476</v>
      </c>
      <c r="D46" s="103"/>
      <c r="E46" s="48" t="s">
        <v>1450</v>
      </c>
      <c r="F46" s="48" t="s">
        <v>308</v>
      </c>
      <c r="G46" s="41">
        <v>2016</v>
      </c>
      <c r="H46" s="41">
        <v>1</v>
      </c>
      <c r="I46" s="110">
        <v>261150</v>
      </c>
      <c r="J46" s="387">
        <f t="shared" si="0"/>
        <v>261150</v>
      </c>
      <c r="K46" s="41"/>
      <c r="L46" s="49">
        <v>1</v>
      </c>
      <c r="M46" s="41"/>
      <c r="N46" s="41"/>
      <c r="O46" s="41"/>
      <c r="R46" s="390"/>
      <c r="S46" s="390"/>
      <c r="T46" s="391"/>
    </row>
    <row r="47" spans="1:20" ht="15" x14ac:dyDescent="0.25">
      <c r="A47" s="426">
        <v>35</v>
      </c>
      <c r="B47" s="109" t="s">
        <v>378</v>
      </c>
      <c r="C47" s="41" t="s">
        <v>476</v>
      </c>
      <c r="D47" s="103"/>
      <c r="E47" s="48" t="s">
        <v>1450</v>
      </c>
      <c r="F47" s="48" t="s">
        <v>308</v>
      </c>
      <c r="G47" s="41">
        <v>2016</v>
      </c>
      <c r="H47" s="41">
        <v>1</v>
      </c>
      <c r="I47" s="110">
        <v>12000</v>
      </c>
      <c r="J47" s="387">
        <f t="shared" si="0"/>
        <v>12000</v>
      </c>
      <c r="K47" s="41"/>
      <c r="L47" s="49">
        <v>1</v>
      </c>
      <c r="M47" s="41"/>
      <c r="N47" s="41"/>
      <c r="O47" s="41"/>
      <c r="R47" s="390"/>
      <c r="S47" s="390"/>
      <c r="T47" s="391"/>
    </row>
    <row r="48" spans="1:20" ht="15" x14ac:dyDescent="0.25">
      <c r="A48" s="426">
        <v>36</v>
      </c>
      <c r="B48" s="109" t="s">
        <v>379</v>
      </c>
      <c r="C48" s="41" t="s">
        <v>477</v>
      </c>
      <c r="D48" s="103"/>
      <c r="E48" s="48" t="s">
        <v>1450</v>
      </c>
      <c r="F48" s="48" t="s">
        <v>308</v>
      </c>
      <c r="G48" s="41">
        <v>2016</v>
      </c>
      <c r="H48" s="41">
        <v>392</v>
      </c>
      <c r="I48" s="110">
        <v>9950</v>
      </c>
      <c r="J48" s="387">
        <f t="shared" si="0"/>
        <v>3900400</v>
      </c>
      <c r="K48" s="41"/>
      <c r="L48" s="49">
        <v>392</v>
      </c>
      <c r="M48" s="41"/>
      <c r="N48" s="41"/>
      <c r="O48" s="41"/>
      <c r="R48" s="390"/>
      <c r="S48" s="390"/>
      <c r="T48" s="391"/>
    </row>
    <row r="49" spans="1:20" ht="15" x14ac:dyDescent="0.25">
      <c r="A49" s="426">
        <v>37</v>
      </c>
      <c r="B49" s="109" t="s">
        <v>379</v>
      </c>
      <c r="C49" s="41" t="s">
        <v>477</v>
      </c>
      <c r="D49" s="103"/>
      <c r="E49" s="48" t="s">
        <v>1450</v>
      </c>
      <c r="F49" s="48" t="s">
        <v>308</v>
      </c>
      <c r="G49" s="41">
        <v>2016</v>
      </c>
      <c r="H49" s="41">
        <v>318</v>
      </c>
      <c r="I49" s="110">
        <v>13450</v>
      </c>
      <c r="J49" s="387">
        <f t="shared" si="0"/>
        <v>4277100</v>
      </c>
      <c r="K49" s="41"/>
      <c r="L49" s="49">
        <v>318</v>
      </c>
      <c r="M49" s="41"/>
      <c r="N49" s="41"/>
      <c r="O49" s="41"/>
      <c r="R49" s="390"/>
      <c r="S49" s="390"/>
      <c r="T49" s="391"/>
    </row>
    <row r="50" spans="1:20" ht="15" x14ac:dyDescent="0.25">
      <c r="A50" s="426">
        <v>38</v>
      </c>
      <c r="B50" s="109" t="s">
        <v>380</v>
      </c>
      <c r="C50" s="41" t="s">
        <v>476</v>
      </c>
      <c r="D50" s="103"/>
      <c r="E50" s="48" t="s">
        <v>1450</v>
      </c>
      <c r="F50" s="48" t="s">
        <v>308</v>
      </c>
      <c r="G50" s="41">
        <v>2016</v>
      </c>
      <c r="H50" s="41">
        <v>2</v>
      </c>
      <c r="I50" s="110">
        <v>48000</v>
      </c>
      <c r="J50" s="387">
        <f t="shared" si="0"/>
        <v>96000</v>
      </c>
      <c r="K50" s="41"/>
      <c r="L50" s="49">
        <v>2</v>
      </c>
      <c r="M50" s="41"/>
      <c r="N50" s="41"/>
      <c r="O50" s="41"/>
      <c r="R50" s="390"/>
      <c r="S50" s="390"/>
      <c r="T50" s="391"/>
    </row>
    <row r="51" spans="1:20" ht="15" x14ac:dyDescent="0.25">
      <c r="A51" s="426">
        <v>39</v>
      </c>
      <c r="B51" s="109" t="s">
        <v>381</v>
      </c>
      <c r="C51" s="41" t="s">
        <v>476</v>
      </c>
      <c r="D51" s="103"/>
      <c r="E51" s="48" t="s">
        <v>1450</v>
      </c>
      <c r="F51" s="48" t="s">
        <v>308</v>
      </c>
      <c r="G51" s="41">
        <v>2016</v>
      </c>
      <c r="H51" s="41">
        <v>1</v>
      </c>
      <c r="I51" s="110">
        <v>75000</v>
      </c>
      <c r="J51" s="387">
        <f t="shared" si="0"/>
        <v>75000</v>
      </c>
      <c r="K51" s="41"/>
      <c r="L51" s="49">
        <v>1</v>
      </c>
      <c r="M51" s="41"/>
      <c r="N51" s="41"/>
      <c r="O51" s="41"/>
      <c r="R51" s="390"/>
      <c r="S51" s="390"/>
      <c r="T51" s="391"/>
    </row>
    <row r="52" spans="1:20" ht="15" x14ac:dyDescent="0.25">
      <c r="A52" s="426">
        <v>40</v>
      </c>
      <c r="B52" s="109" t="s">
        <v>382</v>
      </c>
      <c r="C52" s="41" t="s">
        <v>476</v>
      </c>
      <c r="D52" s="103"/>
      <c r="E52" s="48" t="s">
        <v>1450</v>
      </c>
      <c r="F52" s="48" t="s">
        <v>308</v>
      </c>
      <c r="G52" s="41">
        <v>2016</v>
      </c>
      <c r="H52" s="41">
        <v>2</v>
      </c>
      <c r="I52" s="110">
        <v>350000</v>
      </c>
      <c r="J52" s="387">
        <f t="shared" si="0"/>
        <v>700000</v>
      </c>
      <c r="K52" s="41"/>
      <c r="L52" s="49">
        <v>2</v>
      </c>
      <c r="M52" s="41"/>
      <c r="N52" s="41"/>
      <c r="O52" s="41"/>
      <c r="R52" s="390"/>
      <c r="S52" s="390"/>
      <c r="T52" s="391"/>
    </row>
    <row r="53" spans="1:20" ht="15" x14ac:dyDescent="0.25">
      <c r="A53" s="426">
        <v>41</v>
      </c>
      <c r="B53" s="109" t="s">
        <v>383</v>
      </c>
      <c r="C53" s="41" t="s">
        <v>476</v>
      </c>
      <c r="D53" s="103"/>
      <c r="E53" s="48" t="s">
        <v>1450</v>
      </c>
      <c r="F53" s="48" t="s">
        <v>308</v>
      </c>
      <c r="G53" s="41">
        <v>2016</v>
      </c>
      <c r="H53" s="41">
        <v>2</v>
      </c>
      <c r="I53" s="110">
        <v>270000</v>
      </c>
      <c r="J53" s="387">
        <f t="shared" si="0"/>
        <v>540000</v>
      </c>
      <c r="K53" s="41"/>
      <c r="L53" s="49">
        <v>2</v>
      </c>
      <c r="M53" s="41"/>
      <c r="N53" s="41"/>
      <c r="O53" s="41"/>
      <c r="R53" s="390"/>
      <c r="S53" s="390"/>
      <c r="T53" s="391"/>
    </row>
    <row r="54" spans="1:20" ht="15" x14ac:dyDescent="0.25">
      <c r="A54" s="426">
        <v>42</v>
      </c>
      <c r="B54" s="109" t="s">
        <v>384</v>
      </c>
      <c r="C54" s="41" t="s">
        <v>476</v>
      </c>
      <c r="D54" s="103"/>
      <c r="E54" s="48" t="s">
        <v>1450</v>
      </c>
      <c r="F54" s="48" t="s">
        <v>308</v>
      </c>
      <c r="G54" s="41">
        <v>2016</v>
      </c>
      <c r="H54" s="41">
        <v>2</v>
      </c>
      <c r="I54" s="110">
        <v>320000</v>
      </c>
      <c r="J54" s="387">
        <f t="shared" si="0"/>
        <v>640000</v>
      </c>
      <c r="K54" s="41"/>
      <c r="L54" s="49">
        <v>2</v>
      </c>
      <c r="M54" s="41"/>
      <c r="N54" s="41"/>
      <c r="O54" s="41"/>
      <c r="R54" s="390"/>
      <c r="S54" s="390"/>
      <c r="T54" s="391"/>
    </row>
    <row r="55" spans="1:20" ht="15" x14ac:dyDescent="0.25">
      <c r="A55" s="426">
        <v>43</v>
      </c>
      <c r="B55" s="109" t="s">
        <v>385</v>
      </c>
      <c r="C55" s="41" t="s">
        <v>476</v>
      </c>
      <c r="D55" s="103"/>
      <c r="E55" s="48" t="s">
        <v>1450</v>
      </c>
      <c r="F55" s="48" t="s">
        <v>308</v>
      </c>
      <c r="G55" s="41">
        <v>2016</v>
      </c>
      <c r="H55" s="41">
        <v>2</v>
      </c>
      <c r="I55" s="110">
        <v>220000</v>
      </c>
      <c r="J55" s="387">
        <f t="shared" si="0"/>
        <v>440000</v>
      </c>
      <c r="K55" s="41"/>
      <c r="L55" s="49">
        <v>2</v>
      </c>
      <c r="M55" s="41"/>
      <c r="N55" s="41"/>
      <c r="O55" s="41"/>
      <c r="R55" s="390"/>
      <c r="S55" s="390"/>
      <c r="T55" s="391"/>
    </row>
    <row r="56" spans="1:20" ht="15" x14ac:dyDescent="0.25">
      <c r="A56" s="426">
        <v>44</v>
      </c>
      <c r="B56" s="109" t="s">
        <v>386</v>
      </c>
      <c r="C56" s="41" t="s">
        <v>476</v>
      </c>
      <c r="D56" s="103"/>
      <c r="E56" s="48" t="s">
        <v>1450</v>
      </c>
      <c r="F56" s="48" t="s">
        <v>308</v>
      </c>
      <c r="G56" s="41">
        <v>2016</v>
      </c>
      <c r="H56" s="41">
        <v>2</v>
      </c>
      <c r="I56" s="110">
        <v>110000</v>
      </c>
      <c r="J56" s="387">
        <f t="shared" si="0"/>
        <v>220000</v>
      </c>
      <c r="K56" s="41"/>
      <c r="L56" s="49">
        <v>2</v>
      </c>
      <c r="M56" s="41"/>
      <c r="N56" s="41"/>
      <c r="O56" s="41"/>
      <c r="R56" s="390"/>
      <c r="S56" s="390"/>
      <c r="T56" s="391"/>
    </row>
    <row r="57" spans="1:20" ht="15" x14ac:dyDescent="0.25">
      <c r="A57" s="426">
        <v>45</v>
      </c>
      <c r="B57" s="109" t="s">
        <v>387</v>
      </c>
      <c r="C57" s="41" t="s">
        <v>476</v>
      </c>
      <c r="D57" s="103"/>
      <c r="E57" s="48" t="s">
        <v>1450</v>
      </c>
      <c r="F57" s="48" t="s">
        <v>308</v>
      </c>
      <c r="G57" s="41">
        <v>2016</v>
      </c>
      <c r="H57" s="41">
        <v>2</v>
      </c>
      <c r="I57" s="110">
        <v>270000</v>
      </c>
      <c r="J57" s="387">
        <f t="shared" si="0"/>
        <v>540000</v>
      </c>
      <c r="K57" s="41"/>
      <c r="L57" s="49">
        <v>2</v>
      </c>
      <c r="M57" s="41"/>
      <c r="N57" s="41"/>
      <c r="O57" s="41"/>
      <c r="R57" s="390"/>
      <c r="S57" s="390"/>
      <c r="T57" s="391"/>
    </row>
    <row r="58" spans="1:20" ht="15" x14ac:dyDescent="0.25">
      <c r="A58" s="426">
        <v>46</v>
      </c>
      <c r="B58" s="109" t="s">
        <v>388</v>
      </c>
      <c r="C58" s="41" t="s">
        <v>476</v>
      </c>
      <c r="D58" s="103"/>
      <c r="E58" s="48" t="s">
        <v>1450</v>
      </c>
      <c r="F58" s="48" t="s">
        <v>308</v>
      </c>
      <c r="G58" s="41">
        <v>2016</v>
      </c>
      <c r="H58" s="41">
        <v>2</v>
      </c>
      <c r="I58" s="110">
        <v>240000</v>
      </c>
      <c r="J58" s="387">
        <f t="shared" si="0"/>
        <v>480000</v>
      </c>
      <c r="K58" s="41"/>
      <c r="L58" s="49">
        <v>2</v>
      </c>
      <c r="M58" s="41"/>
      <c r="N58" s="41"/>
      <c r="O58" s="41"/>
      <c r="R58" s="390"/>
      <c r="S58" s="390"/>
      <c r="T58" s="391"/>
    </row>
    <row r="59" spans="1:20" ht="15" x14ac:dyDescent="0.25">
      <c r="A59" s="426">
        <v>47</v>
      </c>
      <c r="B59" s="109" t="s">
        <v>389</v>
      </c>
      <c r="C59" s="41" t="s">
        <v>476</v>
      </c>
      <c r="D59" s="103"/>
      <c r="E59" s="48" t="s">
        <v>1450</v>
      </c>
      <c r="F59" s="48" t="s">
        <v>308</v>
      </c>
      <c r="G59" s="41">
        <v>2016</v>
      </c>
      <c r="H59" s="41">
        <v>2</v>
      </c>
      <c r="I59" s="110">
        <v>47000</v>
      </c>
      <c r="J59" s="387">
        <f t="shared" si="0"/>
        <v>94000</v>
      </c>
      <c r="K59" s="41"/>
      <c r="L59" s="49">
        <v>2</v>
      </c>
      <c r="M59" s="41"/>
      <c r="N59" s="41"/>
      <c r="O59" s="41"/>
      <c r="R59" s="390"/>
      <c r="S59" s="390"/>
      <c r="T59" s="391"/>
    </row>
    <row r="60" spans="1:20" ht="15" x14ac:dyDescent="0.25">
      <c r="A60" s="426">
        <v>48</v>
      </c>
      <c r="B60" s="109" t="s">
        <v>390</v>
      </c>
      <c r="C60" s="41" t="s">
        <v>476</v>
      </c>
      <c r="D60" s="103"/>
      <c r="E60" s="48" t="s">
        <v>1450</v>
      </c>
      <c r="F60" s="48" t="s">
        <v>308</v>
      </c>
      <c r="G60" s="41">
        <v>2016</v>
      </c>
      <c r="H60" s="41">
        <v>3</v>
      </c>
      <c r="I60" s="110">
        <v>65000</v>
      </c>
      <c r="J60" s="387">
        <f t="shared" si="0"/>
        <v>195000</v>
      </c>
      <c r="K60" s="41"/>
      <c r="L60" s="49">
        <v>3</v>
      </c>
      <c r="M60" s="41"/>
      <c r="N60" s="41"/>
      <c r="O60" s="41"/>
      <c r="R60" s="390"/>
      <c r="S60" s="390"/>
      <c r="T60" s="391"/>
    </row>
    <row r="61" spans="1:20" ht="15" x14ac:dyDescent="0.25">
      <c r="A61" s="426">
        <v>49</v>
      </c>
      <c r="B61" s="109" t="s">
        <v>390</v>
      </c>
      <c r="C61" s="41" t="s">
        <v>476</v>
      </c>
      <c r="D61" s="103"/>
      <c r="E61" s="48" t="s">
        <v>1450</v>
      </c>
      <c r="F61" s="48" t="s">
        <v>308</v>
      </c>
      <c r="G61" s="41">
        <v>2016</v>
      </c>
      <c r="H61" s="41">
        <v>3</v>
      </c>
      <c r="I61" s="110">
        <v>45000</v>
      </c>
      <c r="J61" s="387">
        <f t="shared" si="0"/>
        <v>135000</v>
      </c>
      <c r="K61" s="41"/>
      <c r="L61" s="49">
        <v>3</v>
      </c>
      <c r="M61" s="41"/>
      <c r="N61" s="41"/>
      <c r="O61" s="41"/>
      <c r="R61" s="390"/>
      <c r="S61" s="390"/>
      <c r="T61" s="391"/>
    </row>
    <row r="62" spans="1:20" ht="15" x14ac:dyDescent="0.25">
      <c r="A62" s="426">
        <v>50</v>
      </c>
      <c r="B62" s="109" t="s">
        <v>390</v>
      </c>
      <c r="C62" s="41" t="s">
        <v>476</v>
      </c>
      <c r="D62" s="103"/>
      <c r="E62" s="48" t="s">
        <v>1450</v>
      </c>
      <c r="F62" s="48" t="s">
        <v>308</v>
      </c>
      <c r="G62" s="41">
        <v>2016</v>
      </c>
      <c r="H62" s="41">
        <v>3</v>
      </c>
      <c r="I62" s="110">
        <v>37000</v>
      </c>
      <c r="J62" s="387">
        <f t="shared" si="0"/>
        <v>111000</v>
      </c>
      <c r="K62" s="41"/>
      <c r="L62" s="49">
        <v>3</v>
      </c>
      <c r="M62" s="41"/>
      <c r="N62" s="41"/>
      <c r="O62" s="41"/>
      <c r="R62" s="390"/>
      <c r="S62" s="390"/>
      <c r="T62" s="391"/>
    </row>
    <row r="63" spans="1:20" ht="15" x14ac:dyDescent="0.25">
      <c r="A63" s="426">
        <v>51</v>
      </c>
      <c r="B63" s="109" t="s">
        <v>391</v>
      </c>
      <c r="C63" s="41" t="s">
        <v>476</v>
      </c>
      <c r="D63" s="103"/>
      <c r="E63" s="48" t="s">
        <v>1450</v>
      </c>
      <c r="F63" s="48" t="s">
        <v>308</v>
      </c>
      <c r="G63" s="41">
        <v>2016</v>
      </c>
      <c r="H63" s="41">
        <v>12</v>
      </c>
      <c r="I63" s="110">
        <v>40000</v>
      </c>
      <c r="J63" s="387">
        <f t="shared" si="0"/>
        <v>480000</v>
      </c>
      <c r="K63" s="41"/>
      <c r="L63" s="49">
        <v>12</v>
      </c>
      <c r="M63" s="41"/>
      <c r="N63" s="41"/>
      <c r="O63" s="41"/>
      <c r="R63" s="390"/>
      <c r="S63" s="390"/>
      <c r="T63" s="391"/>
    </row>
    <row r="64" spans="1:20" ht="15" x14ac:dyDescent="0.25">
      <c r="A64" s="426">
        <v>52</v>
      </c>
      <c r="B64" s="109" t="s">
        <v>392</v>
      </c>
      <c r="C64" s="41" t="s">
        <v>476</v>
      </c>
      <c r="D64" s="103"/>
      <c r="E64" s="48" t="s">
        <v>1450</v>
      </c>
      <c r="F64" s="48" t="s">
        <v>308</v>
      </c>
      <c r="G64" s="41">
        <v>2016</v>
      </c>
      <c r="H64" s="41">
        <v>12</v>
      </c>
      <c r="I64" s="110">
        <v>40000</v>
      </c>
      <c r="J64" s="387">
        <f t="shared" si="0"/>
        <v>480000</v>
      </c>
      <c r="K64" s="41"/>
      <c r="L64" s="49">
        <v>12</v>
      </c>
      <c r="M64" s="41"/>
      <c r="N64" s="41"/>
      <c r="O64" s="41"/>
      <c r="R64" s="390"/>
      <c r="S64" s="390"/>
      <c r="T64" s="391"/>
    </row>
    <row r="65" spans="1:20" ht="15" x14ac:dyDescent="0.25">
      <c r="A65" s="426">
        <v>53</v>
      </c>
      <c r="B65" s="109" t="s">
        <v>393</v>
      </c>
      <c r="C65" s="41" t="s">
        <v>476</v>
      </c>
      <c r="D65" s="103"/>
      <c r="E65" s="48" t="s">
        <v>1450</v>
      </c>
      <c r="F65" s="48" t="s">
        <v>308</v>
      </c>
      <c r="G65" s="41">
        <v>2016</v>
      </c>
      <c r="H65" s="41">
        <v>12</v>
      </c>
      <c r="I65" s="110">
        <v>41000</v>
      </c>
      <c r="J65" s="387">
        <f t="shared" si="0"/>
        <v>492000</v>
      </c>
      <c r="K65" s="41"/>
      <c r="L65" s="49">
        <v>12</v>
      </c>
      <c r="M65" s="41"/>
      <c r="N65" s="41"/>
      <c r="O65" s="41"/>
      <c r="R65" s="390"/>
      <c r="S65" s="390"/>
      <c r="T65" s="391"/>
    </row>
    <row r="66" spans="1:20" ht="15" x14ac:dyDescent="0.25">
      <c r="A66" s="426">
        <v>54</v>
      </c>
      <c r="B66" s="109" t="s">
        <v>394</v>
      </c>
      <c r="C66" s="41" t="s">
        <v>485</v>
      </c>
      <c r="D66" s="103"/>
      <c r="E66" s="48" t="s">
        <v>1450</v>
      </c>
      <c r="F66" s="48" t="s">
        <v>308</v>
      </c>
      <c r="G66" s="41">
        <v>2016</v>
      </c>
      <c r="H66" s="41">
        <v>9</v>
      </c>
      <c r="I66" s="110">
        <v>47000</v>
      </c>
      <c r="J66" s="387">
        <f t="shared" si="0"/>
        <v>423000</v>
      </c>
      <c r="K66" s="41"/>
      <c r="L66" s="49">
        <v>9</v>
      </c>
      <c r="M66" s="41"/>
      <c r="N66" s="41"/>
      <c r="O66" s="41"/>
      <c r="R66" s="390"/>
      <c r="S66" s="390"/>
      <c r="T66" s="391"/>
    </row>
    <row r="67" spans="1:20" ht="15" x14ac:dyDescent="0.25">
      <c r="A67" s="426">
        <v>55</v>
      </c>
      <c r="B67" s="109" t="s">
        <v>395</v>
      </c>
      <c r="C67" s="41" t="s">
        <v>485</v>
      </c>
      <c r="D67" s="103"/>
      <c r="E67" s="48" t="s">
        <v>1450</v>
      </c>
      <c r="F67" s="48" t="s">
        <v>308</v>
      </c>
      <c r="G67" s="41">
        <v>2016</v>
      </c>
      <c r="H67" s="41">
        <v>9</v>
      </c>
      <c r="I67" s="110">
        <v>45000</v>
      </c>
      <c r="J67" s="387">
        <f t="shared" si="0"/>
        <v>405000</v>
      </c>
      <c r="K67" s="41"/>
      <c r="L67" s="49">
        <v>9</v>
      </c>
      <c r="M67" s="41"/>
      <c r="N67" s="41"/>
      <c r="O67" s="41"/>
      <c r="R67" s="390"/>
      <c r="S67" s="390"/>
      <c r="T67" s="391"/>
    </row>
    <row r="68" spans="1:20" ht="15" x14ac:dyDescent="0.25">
      <c r="A68" s="426">
        <v>56</v>
      </c>
      <c r="B68" s="109" t="s">
        <v>396</v>
      </c>
      <c r="C68" s="41" t="s">
        <v>485</v>
      </c>
      <c r="D68" s="103"/>
      <c r="E68" s="48" t="s">
        <v>1450</v>
      </c>
      <c r="F68" s="48" t="s">
        <v>308</v>
      </c>
      <c r="G68" s="41">
        <v>2016</v>
      </c>
      <c r="H68" s="41">
        <v>9</v>
      </c>
      <c r="I68" s="110">
        <v>52000</v>
      </c>
      <c r="J68" s="387">
        <f t="shared" si="0"/>
        <v>468000</v>
      </c>
      <c r="K68" s="41"/>
      <c r="L68" s="49">
        <v>9</v>
      </c>
      <c r="M68" s="41"/>
      <c r="N68" s="41"/>
      <c r="O68" s="41"/>
      <c r="R68" s="390"/>
      <c r="S68" s="390"/>
      <c r="T68" s="391"/>
    </row>
    <row r="69" spans="1:20" ht="15" x14ac:dyDescent="0.25">
      <c r="A69" s="426">
        <v>57</v>
      </c>
      <c r="B69" s="109" t="s">
        <v>397</v>
      </c>
      <c r="C69" s="41" t="s">
        <v>477</v>
      </c>
      <c r="D69" s="103"/>
      <c r="E69" s="48" t="s">
        <v>1450</v>
      </c>
      <c r="F69" s="48" t="s">
        <v>308</v>
      </c>
      <c r="G69" s="41">
        <v>2016</v>
      </c>
      <c r="H69" s="41">
        <v>10</v>
      </c>
      <c r="I69" s="110">
        <v>41000</v>
      </c>
      <c r="J69" s="387">
        <f t="shared" si="0"/>
        <v>410000</v>
      </c>
      <c r="K69" s="41"/>
      <c r="L69" s="49">
        <v>10</v>
      </c>
      <c r="M69" s="41"/>
      <c r="N69" s="41"/>
      <c r="O69" s="41"/>
      <c r="R69" s="390"/>
      <c r="S69" s="390"/>
      <c r="T69" s="391"/>
    </row>
    <row r="70" spans="1:20" ht="15" x14ac:dyDescent="0.25">
      <c r="A70" s="426">
        <v>58</v>
      </c>
      <c r="B70" s="109" t="s">
        <v>398</v>
      </c>
      <c r="C70" s="41" t="s">
        <v>477</v>
      </c>
      <c r="D70" s="103"/>
      <c r="E70" s="48" t="s">
        <v>1450</v>
      </c>
      <c r="F70" s="48" t="s">
        <v>308</v>
      </c>
      <c r="G70" s="41">
        <v>2016</v>
      </c>
      <c r="H70" s="41">
        <v>10</v>
      </c>
      <c r="I70" s="110">
        <v>37000</v>
      </c>
      <c r="J70" s="387">
        <f t="shared" si="0"/>
        <v>370000</v>
      </c>
      <c r="K70" s="41"/>
      <c r="L70" s="49">
        <v>10</v>
      </c>
      <c r="M70" s="41"/>
      <c r="N70" s="41"/>
      <c r="O70" s="41"/>
      <c r="R70" s="390"/>
      <c r="S70" s="390"/>
      <c r="T70" s="391"/>
    </row>
    <row r="71" spans="1:20" ht="15" x14ac:dyDescent="0.25">
      <c r="A71" s="426">
        <v>59</v>
      </c>
      <c r="B71" s="109" t="s">
        <v>399</v>
      </c>
      <c r="C71" s="41" t="s">
        <v>477</v>
      </c>
      <c r="D71" s="103"/>
      <c r="E71" s="48" t="s">
        <v>1450</v>
      </c>
      <c r="F71" s="48" t="s">
        <v>308</v>
      </c>
      <c r="G71" s="41">
        <v>2016</v>
      </c>
      <c r="H71" s="41">
        <v>10</v>
      </c>
      <c r="I71" s="110">
        <v>43000</v>
      </c>
      <c r="J71" s="387">
        <f t="shared" si="0"/>
        <v>430000</v>
      </c>
      <c r="K71" s="41"/>
      <c r="L71" s="49">
        <v>10</v>
      </c>
      <c r="M71" s="41"/>
      <c r="N71" s="41"/>
      <c r="O71" s="41"/>
      <c r="R71" s="390"/>
      <c r="S71" s="390"/>
      <c r="T71" s="391"/>
    </row>
    <row r="72" spans="1:20" ht="15" x14ac:dyDescent="0.25">
      <c r="A72" s="426">
        <v>60</v>
      </c>
      <c r="B72" s="109" t="s">
        <v>400</v>
      </c>
      <c r="C72" s="41" t="s">
        <v>476</v>
      </c>
      <c r="D72" s="103"/>
      <c r="E72" s="48" t="s">
        <v>1450</v>
      </c>
      <c r="F72" s="48" t="s">
        <v>308</v>
      </c>
      <c r="G72" s="41">
        <v>2016</v>
      </c>
      <c r="H72" s="41">
        <v>2</v>
      </c>
      <c r="I72" s="110">
        <v>110000</v>
      </c>
      <c r="J72" s="387">
        <f t="shared" si="0"/>
        <v>220000</v>
      </c>
      <c r="K72" s="41"/>
      <c r="L72" s="49">
        <v>2</v>
      </c>
      <c r="M72" s="41"/>
      <c r="N72" s="41"/>
      <c r="O72" s="41"/>
      <c r="R72" s="390"/>
      <c r="S72" s="390"/>
      <c r="T72" s="391"/>
    </row>
    <row r="73" spans="1:20" ht="15" x14ac:dyDescent="0.25">
      <c r="A73" s="426">
        <v>61</v>
      </c>
      <c r="B73" s="109" t="s">
        <v>401</v>
      </c>
      <c r="C73" s="41" t="s">
        <v>476</v>
      </c>
      <c r="D73" s="103"/>
      <c r="E73" s="48" t="s">
        <v>1450</v>
      </c>
      <c r="F73" s="48" t="s">
        <v>308</v>
      </c>
      <c r="G73" s="41">
        <v>2016</v>
      </c>
      <c r="H73" s="41">
        <v>2</v>
      </c>
      <c r="I73" s="110">
        <v>140000</v>
      </c>
      <c r="J73" s="387">
        <f t="shared" si="0"/>
        <v>280000</v>
      </c>
      <c r="K73" s="41"/>
      <c r="L73" s="49">
        <v>2</v>
      </c>
      <c r="M73" s="41"/>
      <c r="N73" s="41"/>
      <c r="O73" s="41"/>
      <c r="R73" s="390"/>
      <c r="S73" s="390"/>
      <c r="T73" s="391"/>
    </row>
    <row r="74" spans="1:20" ht="15" x14ac:dyDescent="0.25">
      <c r="A74" s="426">
        <v>62</v>
      </c>
      <c r="B74" s="109" t="s">
        <v>402</v>
      </c>
      <c r="C74" s="41" t="s">
        <v>476</v>
      </c>
      <c r="D74" s="103"/>
      <c r="E74" s="48" t="s">
        <v>1450</v>
      </c>
      <c r="F74" s="48" t="s">
        <v>308</v>
      </c>
      <c r="G74" s="41">
        <v>2016</v>
      </c>
      <c r="H74" s="41">
        <v>2</v>
      </c>
      <c r="I74" s="110">
        <v>110000</v>
      </c>
      <c r="J74" s="387">
        <f t="shared" si="0"/>
        <v>220000</v>
      </c>
      <c r="K74" s="41"/>
      <c r="L74" s="49">
        <v>2</v>
      </c>
      <c r="M74" s="41"/>
      <c r="N74" s="41"/>
      <c r="O74" s="41"/>
      <c r="R74" s="390"/>
      <c r="S74" s="390"/>
      <c r="T74" s="391"/>
    </row>
    <row r="75" spans="1:20" ht="15" x14ac:dyDescent="0.25">
      <c r="A75" s="426">
        <v>63</v>
      </c>
      <c r="B75" s="109" t="s">
        <v>403</v>
      </c>
      <c r="C75" s="41" t="s">
        <v>476</v>
      </c>
      <c r="D75" s="103"/>
      <c r="E75" s="48" t="s">
        <v>1450</v>
      </c>
      <c r="F75" s="48" t="s">
        <v>308</v>
      </c>
      <c r="G75" s="41">
        <v>2016</v>
      </c>
      <c r="H75" s="41">
        <v>2</v>
      </c>
      <c r="I75" s="110">
        <v>48000</v>
      </c>
      <c r="J75" s="387">
        <f t="shared" si="0"/>
        <v>96000</v>
      </c>
      <c r="K75" s="41"/>
      <c r="L75" s="49">
        <v>2</v>
      </c>
      <c r="M75" s="41"/>
      <c r="N75" s="41"/>
      <c r="O75" s="41"/>
      <c r="R75" s="390"/>
      <c r="S75" s="390"/>
      <c r="T75" s="391"/>
    </row>
    <row r="76" spans="1:20" ht="15" x14ac:dyDescent="0.25">
      <c r="A76" s="426">
        <v>64</v>
      </c>
      <c r="B76" s="109" t="s">
        <v>404</v>
      </c>
      <c r="C76" s="41" t="s">
        <v>476</v>
      </c>
      <c r="D76" s="103"/>
      <c r="E76" s="48" t="s">
        <v>1450</v>
      </c>
      <c r="F76" s="48" t="s">
        <v>308</v>
      </c>
      <c r="G76" s="41">
        <v>2016</v>
      </c>
      <c r="H76" s="41">
        <v>3</v>
      </c>
      <c r="I76" s="110">
        <v>85500</v>
      </c>
      <c r="J76" s="387">
        <f t="shared" si="0"/>
        <v>256500</v>
      </c>
      <c r="K76" s="41"/>
      <c r="L76" s="49">
        <v>3</v>
      </c>
      <c r="M76" s="41"/>
      <c r="N76" s="41"/>
      <c r="O76" s="41"/>
      <c r="R76" s="390"/>
      <c r="S76" s="390"/>
      <c r="T76" s="391"/>
    </row>
    <row r="77" spans="1:20" ht="15" x14ac:dyDescent="0.25">
      <c r="A77" s="426">
        <v>65</v>
      </c>
      <c r="B77" s="109" t="s">
        <v>405</v>
      </c>
      <c r="C77" s="41" t="s">
        <v>476</v>
      </c>
      <c r="D77" s="103"/>
      <c r="E77" s="48" t="s">
        <v>1450</v>
      </c>
      <c r="F77" s="48" t="s">
        <v>308</v>
      </c>
      <c r="G77" s="41">
        <v>2016</v>
      </c>
      <c r="H77" s="41">
        <v>3</v>
      </c>
      <c r="I77" s="110">
        <v>80000</v>
      </c>
      <c r="J77" s="387">
        <f t="shared" ref="J77:J140" si="1">H77*I77</f>
        <v>240000</v>
      </c>
      <c r="K77" s="41"/>
      <c r="L77" s="49">
        <v>3</v>
      </c>
      <c r="M77" s="41"/>
      <c r="N77" s="41"/>
      <c r="O77" s="41"/>
      <c r="R77" s="390"/>
      <c r="S77" s="390"/>
      <c r="T77" s="391"/>
    </row>
    <row r="78" spans="1:20" ht="15" x14ac:dyDescent="0.25">
      <c r="A78" s="426">
        <v>66</v>
      </c>
      <c r="B78" s="109" t="s">
        <v>406</v>
      </c>
      <c r="C78" s="41" t="s">
        <v>476</v>
      </c>
      <c r="D78" s="103"/>
      <c r="E78" s="48" t="s">
        <v>1450</v>
      </c>
      <c r="F78" s="48" t="s">
        <v>308</v>
      </c>
      <c r="G78" s="41">
        <v>2016</v>
      </c>
      <c r="H78" s="41">
        <v>2</v>
      </c>
      <c r="I78" s="110">
        <v>65000</v>
      </c>
      <c r="J78" s="387">
        <f t="shared" si="1"/>
        <v>130000</v>
      </c>
      <c r="K78" s="41"/>
      <c r="L78" s="49">
        <v>2</v>
      </c>
      <c r="M78" s="41"/>
      <c r="N78" s="41"/>
      <c r="O78" s="41"/>
      <c r="R78" s="390"/>
      <c r="S78" s="390"/>
      <c r="T78" s="391"/>
    </row>
    <row r="79" spans="1:20" ht="15" x14ac:dyDescent="0.25">
      <c r="A79" s="426">
        <v>67</v>
      </c>
      <c r="B79" s="109" t="s">
        <v>407</v>
      </c>
      <c r="C79" s="41" t="s">
        <v>476</v>
      </c>
      <c r="D79" s="103"/>
      <c r="E79" s="48" t="s">
        <v>1450</v>
      </c>
      <c r="F79" s="48" t="s">
        <v>308</v>
      </c>
      <c r="G79" s="41">
        <v>2016</v>
      </c>
      <c r="H79" s="41">
        <v>2</v>
      </c>
      <c r="I79" s="110">
        <v>65000</v>
      </c>
      <c r="J79" s="387">
        <f t="shared" si="1"/>
        <v>130000</v>
      </c>
      <c r="K79" s="41"/>
      <c r="L79" s="49">
        <v>2</v>
      </c>
      <c r="M79" s="41"/>
      <c r="N79" s="41"/>
      <c r="O79" s="41"/>
      <c r="R79" s="390"/>
      <c r="S79" s="390"/>
      <c r="T79" s="391"/>
    </row>
    <row r="80" spans="1:20" ht="15" x14ac:dyDescent="0.25">
      <c r="A80" s="426">
        <v>68</v>
      </c>
      <c r="B80" s="109" t="s">
        <v>408</v>
      </c>
      <c r="C80" s="41" t="s">
        <v>476</v>
      </c>
      <c r="D80" s="103"/>
      <c r="E80" s="48" t="s">
        <v>1450</v>
      </c>
      <c r="F80" s="48" t="s">
        <v>308</v>
      </c>
      <c r="G80" s="41">
        <v>2016</v>
      </c>
      <c r="H80" s="41">
        <v>5</v>
      </c>
      <c r="I80" s="110">
        <v>45000</v>
      </c>
      <c r="J80" s="387">
        <f t="shared" si="1"/>
        <v>225000</v>
      </c>
      <c r="K80" s="41"/>
      <c r="L80" s="49">
        <v>5</v>
      </c>
      <c r="M80" s="41"/>
      <c r="N80" s="41"/>
      <c r="O80" s="41"/>
      <c r="R80" s="390"/>
      <c r="S80" s="390"/>
      <c r="T80" s="391"/>
    </row>
    <row r="81" spans="1:20" ht="15" x14ac:dyDescent="0.25">
      <c r="A81" s="426">
        <v>69</v>
      </c>
      <c r="B81" s="109" t="s">
        <v>409</v>
      </c>
      <c r="C81" s="41" t="s">
        <v>476</v>
      </c>
      <c r="D81" s="103"/>
      <c r="E81" s="48" t="s">
        <v>1450</v>
      </c>
      <c r="F81" s="48" t="s">
        <v>308</v>
      </c>
      <c r="G81" s="41">
        <v>2016</v>
      </c>
      <c r="H81" s="41">
        <v>2</v>
      </c>
      <c r="I81" s="110">
        <v>100000</v>
      </c>
      <c r="J81" s="387">
        <f t="shared" si="1"/>
        <v>200000</v>
      </c>
      <c r="K81" s="41"/>
      <c r="L81" s="49">
        <v>2</v>
      </c>
      <c r="M81" s="41"/>
      <c r="N81" s="41"/>
      <c r="O81" s="41"/>
      <c r="R81" s="390"/>
      <c r="S81" s="390"/>
      <c r="T81" s="391"/>
    </row>
    <row r="82" spans="1:20" ht="15" x14ac:dyDescent="0.25">
      <c r="A82" s="426">
        <v>70</v>
      </c>
      <c r="B82" s="109" t="s">
        <v>410</v>
      </c>
      <c r="C82" s="41" t="s">
        <v>476</v>
      </c>
      <c r="D82" s="103"/>
      <c r="E82" s="48" t="s">
        <v>1450</v>
      </c>
      <c r="F82" s="48" t="s">
        <v>308</v>
      </c>
      <c r="G82" s="41">
        <v>2016</v>
      </c>
      <c r="H82" s="41">
        <v>2</v>
      </c>
      <c r="I82" s="110">
        <v>245000</v>
      </c>
      <c r="J82" s="387">
        <f t="shared" si="1"/>
        <v>490000</v>
      </c>
      <c r="K82" s="41"/>
      <c r="L82" s="49">
        <v>2</v>
      </c>
      <c r="M82" s="41"/>
      <c r="N82" s="41"/>
      <c r="O82" s="41"/>
      <c r="R82" s="390"/>
      <c r="S82" s="390"/>
      <c r="T82" s="391"/>
    </row>
    <row r="83" spans="1:20" ht="15" x14ac:dyDescent="0.25">
      <c r="A83" s="426">
        <v>71</v>
      </c>
      <c r="B83" s="109" t="s">
        <v>411</v>
      </c>
      <c r="C83" s="41" t="s">
        <v>476</v>
      </c>
      <c r="D83" s="103"/>
      <c r="E83" s="48" t="s">
        <v>1450</v>
      </c>
      <c r="F83" s="48" t="s">
        <v>308</v>
      </c>
      <c r="G83" s="41">
        <v>2016</v>
      </c>
      <c r="H83" s="41">
        <v>2</v>
      </c>
      <c r="I83" s="110">
        <v>150000</v>
      </c>
      <c r="J83" s="387">
        <f t="shared" si="1"/>
        <v>300000</v>
      </c>
      <c r="K83" s="41"/>
      <c r="L83" s="49">
        <v>2</v>
      </c>
      <c r="M83" s="41"/>
      <c r="N83" s="41"/>
      <c r="O83" s="41"/>
      <c r="R83" s="390"/>
      <c r="S83" s="390"/>
      <c r="T83" s="391"/>
    </row>
    <row r="84" spans="1:20" ht="15" x14ac:dyDescent="0.25">
      <c r="A84" s="426">
        <v>72</v>
      </c>
      <c r="B84" s="109" t="s">
        <v>412</v>
      </c>
      <c r="C84" s="41" t="s">
        <v>476</v>
      </c>
      <c r="D84" s="103"/>
      <c r="E84" s="48" t="s">
        <v>1450</v>
      </c>
      <c r="F84" s="48" t="s">
        <v>308</v>
      </c>
      <c r="G84" s="41">
        <v>2016</v>
      </c>
      <c r="H84" s="41">
        <v>2</v>
      </c>
      <c r="I84" s="110">
        <v>160000</v>
      </c>
      <c r="J84" s="387">
        <f t="shared" si="1"/>
        <v>320000</v>
      </c>
      <c r="K84" s="41"/>
      <c r="L84" s="49">
        <v>2</v>
      </c>
      <c r="M84" s="41"/>
      <c r="N84" s="41"/>
      <c r="O84" s="41"/>
      <c r="R84" s="390"/>
      <c r="S84" s="390"/>
      <c r="T84" s="391"/>
    </row>
    <row r="85" spans="1:20" ht="15" x14ac:dyDescent="0.25">
      <c r="A85" s="426">
        <v>73</v>
      </c>
      <c r="B85" s="109" t="s">
        <v>413</v>
      </c>
      <c r="C85" s="41" t="s">
        <v>476</v>
      </c>
      <c r="D85" s="103"/>
      <c r="E85" s="48" t="s">
        <v>1450</v>
      </c>
      <c r="F85" s="48" t="s">
        <v>308</v>
      </c>
      <c r="G85" s="41">
        <v>2016</v>
      </c>
      <c r="H85" s="41">
        <v>2</v>
      </c>
      <c r="I85" s="110">
        <v>120000</v>
      </c>
      <c r="J85" s="387">
        <f t="shared" si="1"/>
        <v>240000</v>
      </c>
      <c r="K85" s="41"/>
      <c r="L85" s="49">
        <v>2</v>
      </c>
      <c r="M85" s="41"/>
      <c r="N85" s="41"/>
      <c r="O85" s="41"/>
      <c r="R85" s="390"/>
      <c r="S85" s="390"/>
      <c r="T85" s="391"/>
    </row>
    <row r="86" spans="1:20" ht="15" x14ac:dyDescent="0.25">
      <c r="A86" s="426">
        <v>74</v>
      </c>
      <c r="B86" s="109" t="s">
        <v>414</v>
      </c>
      <c r="C86" s="41" t="s">
        <v>476</v>
      </c>
      <c r="D86" s="103"/>
      <c r="E86" s="48" t="s">
        <v>1450</v>
      </c>
      <c r="F86" s="48" t="s">
        <v>308</v>
      </c>
      <c r="G86" s="41">
        <v>2016</v>
      </c>
      <c r="H86" s="41">
        <v>2</v>
      </c>
      <c r="I86" s="110">
        <v>40000</v>
      </c>
      <c r="J86" s="387">
        <f t="shared" si="1"/>
        <v>80000</v>
      </c>
      <c r="K86" s="41"/>
      <c r="L86" s="49">
        <v>2</v>
      </c>
      <c r="M86" s="41"/>
      <c r="N86" s="41"/>
      <c r="O86" s="41"/>
      <c r="R86" s="390"/>
      <c r="S86" s="390"/>
      <c r="T86" s="391"/>
    </row>
    <row r="87" spans="1:20" ht="15" x14ac:dyDescent="0.25">
      <c r="A87" s="426">
        <v>75</v>
      </c>
      <c r="B87" s="109" t="s">
        <v>415</v>
      </c>
      <c r="C87" s="41" t="s">
        <v>476</v>
      </c>
      <c r="D87" s="103"/>
      <c r="E87" s="48" t="s">
        <v>1450</v>
      </c>
      <c r="F87" s="48" t="s">
        <v>308</v>
      </c>
      <c r="G87" s="41">
        <v>2016</v>
      </c>
      <c r="H87" s="41">
        <v>2</v>
      </c>
      <c r="I87" s="110">
        <v>60000</v>
      </c>
      <c r="J87" s="387">
        <f t="shared" si="1"/>
        <v>120000</v>
      </c>
      <c r="K87" s="41"/>
      <c r="L87" s="49">
        <v>2</v>
      </c>
      <c r="M87" s="41"/>
      <c r="N87" s="41"/>
      <c r="O87" s="41"/>
      <c r="R87" s="390"/>
      <c r="S87" s="390"/>
      <c r="T87" s="391"/>
    </row>
    <row r="88" spans="1:20" ht="15" x14ac:dyDescent="0.25">
      <c r="A88" s="426">
        <v>76</v>
      </c>
      <c r="B88" s="109" t="s">
        <v>416</v>
      </c>
      <c r="C88" s="41" t="s">
        <v>476</v>
      </c>
      <c r="D88" s="103"/>
      <c r="E88" s="48" t="s">
        <v>1450</v>
      </c>
      <c r="F88" s="48" t="s">
        <v>308</v>
      </c>
      <c r="G88" s="41">
        <v>2016</v>
      </c>
      <c r="H88" s="41">
        <v>2</v>
      </c>
      <c r="I88" s="110">
        <v>49000</v>
      </c>
      <c r="J88" s="387">
        <f t="shared" si="1"/>
        <v>98000</v>
      </c>
      <c r="K88" s="41"/>
      <c r="L88" s="49">
        <v>2</v>
      </c>
      <c r="M88" s="41"/>
      <c r="N88" s="41"/>
      <c r="O88" s="41"/>
      <c r="R88" s="390"/>
      <c r="S88" s="390"/>
      <c r="T88" s="391"/>
    </row>
    <row r="89" spans="1:20" ht="15" x14ac:dyDescent="0.25">
      <c r="A89" s="426">
        <v>77</v>
      </c>
      <c r="B89" s="109" t="s">
        <v>417</v>
      </c>
      <c r="C89" s="41" t="s">
        <v>476</v>
      </c>
      <c r="D89" s="103"/>
      <c r="E89" s="48" t="s">
        <v>1450</v>
      </c>
      <c r="F89" s="48" t="s">
        <v>308</v>
      </c>
      <c r="G89" s="41">
        <v>2016</v>
      </c>
      <c r="H89" s="41">
        <v>2</v>
      </c>
      <c r="I89" s="110">
        <v>43000</v>
      </c>
      <c r="J89" s="387">
        <f t="shared" si="1"/>
        <v>86000</v>
      </c>
      <c r="K89" s="41"/>
      <c r="L89" s="49">
        <v>2</v>
      </c>
      <c r="M89" s="41"/>
      <c r="N89" s="41"/>
      <c r="O89" s="41"/>
      <c r="R89" s="390"/>
      <c r="S89" s="390"/>
      <c r="T89" s="391"/>
    </row>
    <row r="90" spans="1:20" ht="15" x14ac:dyDescent="0.25">
      <c r="A90" s="426">
        <v>78</v>
      </c>
      <c r="B90" s="109" t="s">
        <v>418</v>
      </c>
      <c r="C90" s="41" t="s">
        <v>479</v>
      </c>
      <c r="D90" s="103"/>
      <c r="E90" s="48" t="s">
        <v>1450</v>
      </c>
      <c r="F90" s="48" t="s">
        <v>308</v>
      </c>
      <c r="G90" s="41">
        <v>2016</v>
      </c>
      <c r="H90" s="41">
        <v>15</v>
      </c>
      <c r="I90" s="110">
        <v>93500</v>
      </c>
      <c r="J90" s="387">
        <f t="shared" si="1"/>
        <v>1402500</v>
      </c>
      <c r="K90" s="41"/>
      <c r="L90" s="49">
        <v>15</v>
      </c>
      <c r="M90" s="41"/>
      <c r="N90" s="41"/>
      <c r="O90" s="41"/>
      <c r="R90" s="390"/>
      <c r="S90" s="390"/>
      <c r="T90" s="391"/>
    </row>
    <row r="91" spans="1:20" ht="15" x14ac:dyDescent="0.25">
      <c r="A91" s="426">
        <v>79</v>
      </c>
      <c r="B91" s="109" t="s">
        <v>419</v>
      </c>
      <c r="C91" s="41" t="s">
        <v>478</v>
      </c>
      <c r="D91" s="103"/>
      <c r="E91" s="48" t="s">
        <v>1450</v>
      </c>
      <c r="F91" s="48" t="s">
        <v>308</v>
      </c>
      <c r="G91" s="41">
        <v>2016</v>
      </c>
      <c r="H91" s="41">
        <v>11</v>
      </c>
      <c r="I91" s="110">
        <v>65000</v>
      </c>
      <c r="J91" s="387">
        <f t="shared" si="1"/>
        <v>715000</v>
      </c>
      <c r="K91" s="41"/>
      <c r="L91" s="49">
        <v>11</v>
      </c>
      <c r="M91" s="41"/>
      <c r="N91" s="41"/>
      <c r="O91" s="41"/>
      <c r="R91" s="390"/>
      <c r="S91" s="390"/>
      <c r="T91" s="391"/>
    </row>
    <row r="92" spans="1:20" ht="15" x14ac:dyDescent="0.25">
      <c r="A92" s="426">
        <v>80</v>
      </c>
      <c r="B92" s="109" t="s">
        <v>420</v>
      </c>
      <c r="C92" s="41" t="s">
        <v>478</v>
      </c>
      <c r="D92" s="103"/>
      <c r="E92" s="48" t="s">
        <v>1450</v>
      </c>
      <c r="F92" s="48" t="s">
        <v>308</v>
      </c>
      <c r="G92" s="41">
        <v>2016</v>
      </c>
      <c r="H92" s="41">
        <v>11</v>
      </c>
      <c r="I92" s="110">
        <v>57000</v>
      </c>
      <c r="J92" s="387">
        <f t="shared" si="1"/>
        <v>627000</v>
      </c>
      <c r="K92" s="41"/>
      <c r="L92" s="49">
        <v>11</v>
      </c>
      <c r="M92" s="41"/>
      <c r="N92" s="41"/>
      <c r="O92" s="41"/>
      <c r="R92" s="390"/>
      <c r="S92" s="390"/>
      <c r="T92" s="391"/>
    </row>
    <row r="93" spans="1:20" ht="15" x14ac:dyDescent="0.25">
      <c r="A93" s="426">
        <v>81</v>
      </c>
      <c r="B93" s="109" t="s">
        <v>421</v>
      </c>
      <c r="C93" s="41" t="s">
        <v>478</v>
      </c>
      <c r="D93" s="103"/>
      <c r="E93" s="48" t="s">
        <v>1450</v>
      </c>
      <c r="F93" s="48" t="s">
        <v>308</v>
      </c>
      <c r="G93" s="41">
        <v>2016</v>
      </c>
      <c r="H93" s="41">
        <v>11</v>
      </c>
      <c r="I93" s="110">
        <v>57000</v>
      </c>
      <c r="J93" s="387">
        <f t="shared" si="1"/>
        <v>627000</v>
      </c>
      <c r="K93" s="41"/>
      <c r="L93" s="49">
        <v>11</v>
      </c>
      <c r="M93" s="41"/>
      <c r="N93" s="41"/>
      <c r="O93" s="41"/>
      <c r="R93" s="390"/>
      <c r="S93" s="390"/>
      <c r="T93" s="391"/>
    </row>
    <row r="94" spans="1:20" ht="15" x14ac:dyDescent="0.25">
      <c r="A94" s="426">
        <v>82</v>
      </c>
      <c r="B94" s="109" t="s">
        <v>422</v>
      </c>
      <c r="C94" s="41" t="s">
        <v>480</v>
      </c>
      <c r="D94" s="103"/>
      <c r="E94" s="48" t="s">
        <v>1450</v>
      </c>
      <c r="F94" s="48" t="s">
        <v>308</v>
      </c>
      <c r="G94" s="41">
        <v>2016</v>
      </c>
      <c r="H94" s="41">
        <v>13</v>
      </c>
      <c r="I94" s="110">
        <v>69000</v>
      </c>
      <c r="J94" s="387">
        <f t="shared" si="1"/>
        <v>897000</v>
      </c>
      <c r="K94" s="41"/>
      <c r="L94" s="49">
        <v>13</v>
      </c>
      <c r="M94" s="41"/>
      <c r="N94" s="41"/>
      <c r="O94" s="41"/>
      <c r="R94" s="390"/>
      <c r="S94" s="390"/>
      <c r="T94" s="391"/>
    </row>
    <row r="95" spans="1:20" ht="15" x14ac:dyDescent="0.25">
      <c r="A95" s="426">
        <v>83</v>
      </c>
      <c r="B95" s="109" t="s">
        <v>423</v>
      </c>
      <c r="C95" s="41" t="s">
        <v>480</v>
      </c>
      <c r="D95" s="103"/>
      <c r="E95" s="48" t="s">
        <v>1450</v>
      </c>
      <c r="F95" s="48" t="s">
        <v>308</v>
      </c>
      <c r="G95" s="41">
        <v>2016</v>
      </c>
      <c r="H95" s="41">
        <v>13</v>
      </c>
      <c r="I95" s="110">
        <v>57000</v>
      </c>
      <c r="J95" s="387">
        <f t="shared" si="1"/>
        <v>741000</v>
      </c>
      <c r="K95" s="41"/>
      <c r="L95" s="49">
        <v>13</v>
      </c>
      <c r="M95" s="41"/>
      <c r="N95" s="41"/>
      <c r="O95" s="41"/>
      <c r="R95" s="390"/>
      <c r="S95" s="390"/>
      <c r="T95" s="391"/>
    </row>
    <row r="96" spans="1:20" ht="15" x14ac:dyDescent="0.25">
      <c r="A96" s="426">
        <v>84</v>
      </c>
      <c r="B96" s="109" t="s">
        <v>424</v>
      </c>
      <c r="C96" s="41" t="s">
        <v>480</v>
      </c>
      <c r="D96" s="103"/>
      <c r="E96" s="48" t="s">
        <v>1450</v>
      </c>
      <c r="F96" s="48" t="s">
        <v>308</v>
      </c>
      <c r="G96" s="41">
        <v>2016</v>
      </c>
      <c r="H96" s="41">
        <v>13</v>
      </c>
      <c r="I96" s="110">
        <v>46000</v>
      </c>
      <c r="J96" s="387">
        <f t="shared" si="1"/>
        <v>598000</v>
      </c>
      <c r="K96" s="41"/>
      <c r="L96" s="49">
        <v>13</v>
      </c>
      <c r="M96" s="41"/>
      <c r="N96" s="41"/>
      <c r="O96" s="41"/>
      <c r="R96" s="390"/>
      <c r="S96" s="390"/>
      <c r="T96" s="391"/>
    </row>
    <row r="97" spans="1:20" ht="15" x14ac:dyDescent="0.25">
      <c r="A97" s="426">
        <v>85</v>
      </c>
      <c r="B97" s="109" t="s">
        <v>425</v>
      </c>
      <c r="C97" s="41" t="s">
        <v>479</v>
      </c>
      <c r="D97" s="103"/>
      <c r="E97" s="48" t="s">
        <v>1450</v>
      </c>
      <c r="F97" s="48" t="s">
        <v>308</v>
      </c>
      <c r="G97" s="41">
        <v>2016</v>
      </c>
      <c r="H97" s="41">
        <v>12</v>
      </c>
      <c r="I97" s="110">
        <v>99000</v>
      </c>
      <c r="J97" s="387">
        <f t="shared" si="1"/>
        <v>1188000</v>
      </c>
      <c r="K97" s="41"/>
      <c r="L97" s="49">
        <v>12</v>
      </c>
      <c r="M97" s="41"/>
      <c r="N97" s="41"/>
      <c r="O97" s="41"/>
      <c r="R97" s="390"/>
      <c r="S97" s="390"/>
      <c r="T97" s="391"/>
    </row>
    <row r="98" spans="1:20" ht="15" x14ac:dyDescent="0.25">
      <c r="A98" s="426">
        <v>86</v>
      </c>
      <c r="B98" s="109" t="s">
        <v>426</v>
      </c>
      <c r="C98" s="41" t="s">
        <v>479</v>
      </c>
      <c r="D98" s="103"/>
      <c r="E98" s="48" t="s">
        <v>1450</v>
      </c>
      <c r="F98" s="48" t="s">
        <v>308</v>
      </c>
      <c r="G98" s="41">
        <v>2016</v>
      </c>
      <c r="H98" s="41">
        <v>12</v>
      </c>
      <c r="I98" s="110">
        <v>80000</v>
      </c>
      <c r="J98" s="387">
        <f t="shared" si="1"/>
        <v>960000</v>
      </c>
      <c r="K98" s="41"/>
      <c r="L98" s="49">
        <v>12</v>
      </c>
      <c r="M98" s="41"/>
      <c r="N98" s="41"/>
      <c r="O98" s="41"/>
      <c r="R98" s="390"/>
      <c r="S98" s="390"/>
      <c r="T98" s="391"/>
    </row>
    <row r="99" spans="1:20" ht="15" x14ac:dyDescent="0.25">
      <c r="A99" s="426">
        <v>87</v>
      </c>
      <c r="B99" s="109" t="s">
        <v>427</v>
      </c>
      <c r="C99" s="41" t="s">
        <v>479</v>
      </c>
      <c r="D99" s="103"/>
      <c r="E99" s="48" t="s">
        <v>1450</v>
      </c>
      <c r="F99" s="48" t="s">
        <v>308</v>
      </c>
      <c r="G99" s="41">
        <v>2016</v>
      </c>
      <c r="H99" s="41">
        <v>12</v>
      </c>
      <c r="I99" s="110">
        <v>55000</v>
      </c>
      <c r="J99" s="387">
        <f t="shared" si="1"/>
        <v>660000</v>
      </c>
      <c r="K99" s="41"/>
      <c r="L99" s="49">
        <v>12</v>
      </c>
      <c r="M99" s="41"/>
      <c r="N99" s="41"/>
      <c r="O99" s="41"/>
      <c r="R99" s="390"/>
      <c r="S99" s="390"/>
      <c r="T99" s="391"/>
    </row>
    <row r="100" spans="1:20" ht="15" x14ac:dyDescent="0.25">
      <c r="A100" s="426">
        <v>88</v>
      </c>
      <c r="B100" s="109" t="s">
        <v>428</v>
      </c>
      <c r="C100" s="41" t="s">
        <v>486</v>
      </c>
      <c r="D100" s="103"/>
      <c r="E100" s="48" t="s">
        <v>1450</v>
      </c>
      <c r="F100" s="48" t="s">
        <v>308</v>
      </c>
      <c r="G100" s="41">
        <v>2016</v>
      </c>
      <c r="H100" s="41">
        <v>8</v>
      </c>
      <c r="I100" s="110">
        <v>45000</v>
      </c>
      <c r="J100" s="387">
        <f t="shared" si="1"/>
        <v>360000</v>
      </c>
      <c r="K100" s="41"/>
      <c r="L100" s="49">
        <v>8</v>
      </c>
      <c r="M100" s="41"/>
      <c r="N100" s="41"/>
      <c r="O100" s="41"/>
      <c r="R100" s="390"/>
      <c r="S100" s="390"/>
      <c r="T100" s="391"/>
    </row>
    <row r="101" spans="1:20" ht="15" x14ac:dyDescent="0.25">
      <c r="A101" s="426">
        <v>89</v>
      </c>
      <c r="B101" s="109" t="s">
        <v>429</v>
      </c>
      <c r="C101" s="41" t="s">
        <v>486</v>
      </c>
      <c r="D101" s="103"/>
      <c r="E101" s="48" t="s">
        <v>1450</v>
      </c>
      <c r="F101" s="48" t="s">
        <v>308</v>
      </c>
      <c r="G101" s="41">
        <v>2016</v>
      </c>
      <c r="H101" s="41">
        <v>8</v>
      </c>
      <c r="I101" s="110">
        <v>37000</v>
      </c>
      <c r="J101" s="387">
        <f t="shared" si="1"/>
        <v>296000</v>
      </c>
      <c r="K101" s="41"/>
      <c r="L101" s="49">
        <v>8</v>
      </c>
      <c r="M101" s="41"/>
      <c r="N101" s="41"/>
      <c r="O101" s="41"/>
      <c r="R101" s="390"/>
      <c r="S101" s="390"/>
      <c r="T101" s="391"/>
    </row>
    <row r="102" spans="1:20" ht="15" x14ac:dyDescent="0.25">
      <c r="A102" s="426">
        <v>90</v>
      </c>
      <c r="B102" s="109" t="s">
        <v>430</v>
      </c>
      <c r="C102" s="41" t="s">
        <v>486</v>
      </c>
      <c r="D102" s="103"/>
      <c r="E102" s="48" t="s">
        <v>1450</v>
      </c>
      <c r="F102" s="48" t="s">
        <v>308</v>
      </c>
      <c r="G102" s="41">
        <v>2016</v>
      </c>
      <c r="H102" s="41">
        <v>8</v>
      </c>
      <c r="I102" s="110">
        <v>55000</v>
      </c>
      <c r="J102" s="387">
        <f t="shared" si="1"/>
        <v>440000</v>
      </c>
      <c r="K102" s="41"/>
      <c r="L102" s="49">
        <v>8</v>
      </c>
      <c r="M102" s="41"/>
      <c r="N102" s="41"/>
      <c r="O102" s="41"/>
      <c r="R102" s="390"/>
      <c r="S102" s="390"/>
      <c r="T102" s="391"/>
    </row>
    <row r="103" spans="1:20" ht="15" x14ac:dyDescent="0.25">
      <c r="A103" s="426">
        <v>91</v>
      </c>
      <c r="B103" s="109" t="s">
        <v>431</v>
      </c>
      <c r="C103" s="41" t="s">
        <v>481</v>
      </c>
      <c r="D103" s="103"/>
      <c r="E103" s="48" t="s">
        <v>1450</v>
      </c>
      <c r="F103" s="48" t="s">
        <v>308</v>
      </c>
      <c r="G103" s="41">
        <v>2016</v>
      </c>
      <c r="H103" s="41">
        <v>11</v>
      </c>
      <c r="I103" s="110">
        <v>46000</v>
      </c>
      <c r="J103" s="387">
        <f t="shared" si="1"/>
        <v>506000</v>
      </c>
      <c r="K103" s="41"/>
      <c r="L103" s="49">
        <v>11</v>
      </c>
      <c r="M103" s="41"/>
      <c r="N103" s="41"/>
      <c r="O103" s="41"/>
      <c r="R103" s="390"/>
      <c r="S103" s="390"/>
      <c r="T103" s="391"/>
    </row>
    <row r="104" spans="1:20" ht="15" x14ac:dyDescent="0.25">
      <c r="A104" s="426">
        <v>92</v>
      </c>
      <c r="B104" s="109" t="s">
        <v>432</v>
      </c>
      <c r="C104" s="41" t="s">
        <v>481</v>
      </c>
      <c r="D104" s="103"/>
      <c r="E104" s="48" t="s">
        <v>1450</v>
      </c>
      <c r="F104" s="48" t="s">
        <v>308</v>
      </c>
      <c r="G104" s="41">
        <v>2016</v>
      </c>
      <c r="H104" s="41">
        <v>11</v>
      </c>
      <c r="I104" s="110">
        <v>48000</v>
      </c>
      <c r="J104" s="387">
        <f t="shared" si="1"/>
        <v>528000</v>
      </c>
      <c r="K104" s="41"/>
      <c r="L104" s="49">
        <v>11</v>
      </c>
      <c r="M104" s="41"/>
      <c r="N104" s="41"/>
      <c r="O104" s="41"/>
      <c r="R104" s="390"/>
      <c r="S104" s="390"/>
      <c r="T104" s="391"/>
    </row>
    <row r="105" spans="1:20" ht="15" x14ac:dyDescent="0.25">
      <c r="A105" s="426">
        <v>93</v>
      </c>
      <c r="B105" s="109" t="s">
        <v>433</v>
      </c>
      <c r="C105" s="41" t="s">
        <v>481</v>
      </c>
      <c r="D105" s="103"/>
      <c r="E105" s="48" t="s">
        <v>1450</v>
      </c>
      <c r="F105" s="48" t="s">
        <v>308</v>
      </c>
      <c r="G105" s="41">
        <v>2016</v>
      </c>
      <c r="H105" s="41">
        <v>11</v>
      </c>
      <c r="I105" s="110">
        <v>59000</v>
      </c>
      <c r="J105" s="387">
        <f t="shared" si="1"/>
        <v>649000</v>
      </c>
      <c r="K105" s="41"/>
      <c r="L105" s="49">
        <v>11</v>
      </c>
      <c r="M105" s="41"/>
      <c r="N105" s="41"/>
      <c r="O105" s="41"/>
      <c r="R105" s="390"/>
      <c r="S105" s="390"/>
      <c r="T105" s="391"/>
    </row>
    <row r="106" spans="1:20" ht="15" x14ac:dyDescent="0.25">
      <c r="A106" s="426">
        <v>94</v>
      </c>
      <c r="B106" s="109" t="s">
        <v>434</v>
      </c>
      <c r="C106" s="41" t="s">
        <v>307</v>
      </c>
      <c r="D106" s="103"/>
      <c r="E106" s="48" t="s">
        <v>1450</v>
      </c>
      <c r="F106" s="48" t="s">
        <v>308</v>
      </c>
      <c r="G106" s="41">
        <v>2016</v>
      </c>
      <c r="H106" s="41">
        <v>13</v>
      </c>
      <c r="I106" s="110">
        <v>130000</v>
      </c>
      <c r="J106" s="387">
        <f t="shared" si="1"/>
        <v>1690000</v>
      </c>
      <c r="K106" s="41"/>
      <c r="L106" s="49">
        <v>13</v>
      </c>
      <c r="M106" s="41"/>
      <c r="N106" s="41"/>
      <c r="O106" s="41"/>
      <c r="R106" s="390"/>
      <c r="S106" s="390"/>
      <c r="T106" s="391"/>
    </row>
    <row r="107" spans="1:20" ht="15" x14ac:dyDescent="0.25">
      <c r="A107" s="426">
        <v>95</v>
      </c>
      <c r="B107" s="109" t="s">
        <v>435</v>
      </c>
      <c r="C107" s="41" t="s">
        <v>307</v>
      </c>
      <c r="D107" s="103"/>
      <c r="E107" s="48" t="s">
        <v>1450</v>
      </c>
      <c r="F107" s="48" t="s">
        <v>308</v>
      </c>
      <c r="G107" s="41">
        <v>2016</v>
      </c>
      <c r="H107" s="41">
        <v>13</v>
      </c>
      <c r="I107" s="110">
        <v>140000</v>
      </c>
      <c r="J107" s="387">
        <f t="shared" si="1"/>
        <v>1820000</v>
      </c>
      <c r="K107" s="41"/>
      <c r="L107" s="49">
        <v>13</v>
      </c>
      <c r="M107" s="41"/>
      <c r="N107" s="41"/>
      <c r="O107" s="41"/>
      <c r="R107" s="390"/>
      <c r="S107" s="390"/>
      <c r="T107" s="391"/>
    </row>
    <row r="108" spans="1:20" ht="15" x14ac:dyDescent="0.25">
      <c r="A108" s="426">
        <v>96</v>
      </c>
      <c r="B108" s="109" t="s">
        <v>436</v>
      </c>
      <c r="C108" s="41" t="s">
        <v>307</v>
      </c>
      <c r="D108" s="103"/>
      <c r="E108" s="48" t="s">
        <v>1450</v>
      </c>
      <c r="F108" s="48" t="s">
        <v>308</v>
      </c>
      <c r="G108" s="41">
        <v>2016</v>
      </c>
      <c r="H108" s="41">
        <v>13</v>
      </c>
      <c r="I108" s="110">
        <v>135000</v>
      </c>
      <c r="J108" s="387">
        <f t="shared" si="1"/>
        <v>1755000</v>
      </c>
      <c r="K108" s="41"/>
      <c r="L108" s="49">
        <v>13</v>
      </c>
      <c r="M108" s="41"/>
      <c r="N108" s="41"/>
      <c r="O108" s="41"/>
      <c r="R108" s="390"/>
      <c r="S108" s="390"/>
      <c r="T108" s="391"/>
    </row>
    <row r="109" spans="1:20" ht="15" x14ac:dyDescent="0.25">
      <c r="A109" s="426">
        <v>97</v>
      </c>
      <c r="B109" s="109" t="s">
        <v>437</v>
      </c>
      <c r="C109" s="41" t="s">
        <v>487</v>
      </c>
      <c r="D109" s="103"/>
      <c r="E109" s="48" t="s">
        <v>1450</v>
      </c>
      <c r="F109" s="48" t="s">
        <v>308</v>
      </c>
      <c r="G109" s="41">
        <v>2016</v>
      </c>
      <c r="H109" s="41">
        <v>9</v>
      </c>
      <c r="I109" s="110">
        <v>46000</v>
      </c>
      <c r="J109" s="387">
        <f t="shared" si="1"/>
        <v>414000</v>
      </c>
      <c r="K109" s="41"/>
      <c r="L109" s="49">
        <v>9</v>
      </c>
      <c r="M109" s="41"/>
      <c r="N109" s="41"/>
      <c r="O109" s="41"/>
      <c r="R109" s="390"/>
      <c r="S109" s="390"/>
      <c r="T109" s="391"/>
    </row>
    <row r="110" spans="1:20" ht="15" x14ac:dyDescent="0.25">
      <c r="A110" s="426">
        <v>98</v>
      </c>
      <c r="B110" s="109" t="s">
        <v>438</v>
      </c>
      <c r="C110" s="41" t="s">
        <v>487</v>
      </c>
      <c r="D110" s="103"/>
      <c r="E110" s="48" t="s">
        <v>1450</v>
      </c>
      <c r="F110" s="48" t="s">
        <v>308</v>
      </c>
      <c r="G110" s="41">
        <v>2016</v>
      </c>
      <c r="H110" s="41">
        <v>9</v>
      </c>
      <c r="I110" s="110">
        <v>45000</v>
      </c>
      <c r="J110" s="387">
        <f t="shared" si="1"/>
        <v>405000</v>
      </c>
      <c r="K110" s="41"/>
      <c r="L110" s="49">
        <v>9</v>
      </c>
      <c r="M110" s="41"/>
      <c r="N110" s="41"/>
      <c r="O110" s="41"/>
      <c r="R110" s="390"/>
      <c r="S110" s="390"/>
      <c r="T110" s="391"/>
    </row>
    <row r="111" spans="1:20" ht="15" x14ac:dyDescent="0.25">
      <c r="A111" s="426">
        <v>99</v>
      </c>
      <c r="B111" s="109" t="s">
        <v>439</v>
      </c>
      <c r="C111" s="41" t="s">
        <v>487</v>
      </c>
      <c r="D111" s="103"/>
      <c r="E111" s="48" t="s">
        <v>1450</v>
      </c>
      <c r="F111" s="48" t="s">
        <v>308</v>
      </c>
      <c r="G111" s="41">
        <v>2016</v>
      </c>
      <c r="H111" s="41">
        <v>9</v>
      </c>
      <c r="I111" s="110">
        <v>45000</v>
      </c>
      <c r="J111" s="387">
        <f t="shared" si="1"/>
        <v>405000</v>
      </c>
      <c r="K111" s="41"/>
      <c r="L111" s="49">
        <v>9</v>
      </c>
      <c r="M111" s="41"/>
      <c r="N111" s="41"/>
      <c r="O111" s="41"/>
      <c r="R111" s="390"/>
      <c r="S111" s="390"/>
      <c r="T111" s="391"/>
    </row>
    <row r="112" spans="1:20" ht="15" x14ac:dyDescent="0.25">
      <c r="A112" s="426">
        <v>100</v>
      </c>
      <c r="B112" s="109" t="s">
        <v>440</v>
      </c>
      <c r="C112" s="41" t="s">
        <v>476</v>
      </c>
      <c r="D112" s="103"/>
      <c r="E112" s="48" t="s">
        <v>1450</v>
      </c>
      <c r="F112" s="48" t="s">
        <v>308</v>
      </c>
      <c r="G112" s="41">
        <v>2016</v>
      </c>
      <c r="H112" s="41">
        <v>2</v>
      </c>
      <c r="I112" s="110">
        <v>110000</v>
      </c>
      <c r="J112" s="387">
        <f t="shared" si="1"/>
        <v>220000</v>
      </c>
      <c r="K112" s="41"/>
      <c r="L112" s="49">
        <v>2</v>
      </c>
      <c r="M112" s="41"/>
      <c r="N112" s="41"/>
      <c r="O112" s="41"/>
      <c r="R112" s="390"/>
      <c r="S112" s="390"/>
      <c r="T112" s="391"/>
    </row>
    <row r="113" spans="1:20" ht="15" x14ac:dyDescent="0.25">
      <c r="A113" s="426">
        <v>101</v>
      </c>
      <c r="B113" s="109" t="s">
        <v>441</v>
      </c>
      <c r="C113" s="41" t="s">
        <v>488</v>
      </c>
      <c r="D113" s="103"/>
      <c r="E113" s="48" t="s">
        <v>1450</v>
      </c>
      <c r="F113" s="48" t="s">
        <v>308</v>
      </c>
      <c r="G113" s="41">
        <v>2016</v>
      </c>
      <c r="H113" s="41">
        <v>6</v>
      </c>
      <c r="I113" s="110">
        <v>18480</v>
      </c>
      <c r="J113" s="387">
        <f t="shared" si="1"/>
        <v>110880</v>
      </c>
      <c r="K113" s="41"/>
      <c r="L113" s="49">
        <v>6</v>
      </c>
      <c r="M113" s="41"/>
      <c r="N113" s="41"/>
      <c r="O113" s="41"/>
      <c r="R113" s="390"/>
      <c r="S113" s="390"/>
      <c r="T113" s="391"/>
    </row>
    <row r="114" spans="1:20" ht="15" x14ac:dyDescent="0.25">
      <c r="A114" s="426">
        <v>102</v>
      </c>
      <c r="B114" s="109" t="s">
        <v>442</v>
      </c>
      <c r="C114" s="41" t="s">
        <v>488</v>
      </c>
      <c r="D114" s="103"/>
      <c r="E114" s="48" t="s">
        <v>1450</v>
      </c>
      <c r="F114" s="48" t="s">
        <v>308</v>
      </c>
      <c r="G114" s="41">
        <v>2016</v>
      </c>
      <c r="H114" s="41">
        <v>360</v>
      </c>
      <c r="I114" s="110">
        <v>13325</v>
      </c>
      <c r="J114" s="387">
        <f t="shared" si="1"/>
        <v>4797000</v>
      </c>
      <c r="K114" s="41"/>
      <c r="L114" s="49">
        <v>360</v>
      </c>
      <c r="M114" s="41"/>
      <c r="N114" s="41"/>
      <c r="O114" s="41"/>
      <c r="R114" s="390"/>
      <c r="S114" s="390"/>
      <c r="T114" s="391"/>
    </row>
    <row r="115" spans="1:20" ht="15" x14ac:dyDescent="0.25">
      <c r="A115" s="426">
        <v>103</v>
      </c>
      <c r="B115" s="109" t="s">
        <v>443</v>
      </c>
      <c r="C115" s="41" t="s">
        <v>489</v>
      </c>
      <c r="D115" s="103"/>
      <c r="E115" s="48" t="s">
        <v>1450</v>
      </c>
      <c r="F115" s="48" t="s">
        <v>308</v>
      </c>
      <c r="G115" s="41">
        <v>2016</v>
      </c>
      <c r="H115" s="41">
        <v>3</v>
      </c>
      <c r="I115" s="110">
        <v>21280</v>
      </c>
      <c r="J115" s="387">
        <f t="shared" si="1"/>
        <v>63840</v>
      </c>
      <c r="K115" s="41"/>
      <c r="L115" s="49">
        <v>3</v>
      </c>
      <c r="M115" s="41"/>
      <c r="N115" s="41"/>
      <c r="O115" s="41"/>
      <c r="R115" s="390"/>
      <c r="S115" s="390"/>
      <c r="T115" s="391"/>
    </row>
    <row r="116" spans="1:20" ht="15" x14ac:dyDescent="0.25">
      <c r="A116" s="426">
        <v>104</v>
      </c>
      <c r="B116" s="109" t="s">
        <v>444</v>
      </c>
      <c r="C116" s="41" t="s">
        <v>489</v>
      </c>
      <c r="D116" s="103"/>
      <c r="E116" s="48" t="s">
        <v>1450</v>
      </c>
      <c r="F116" s="48" t="s">
        <v>308</v>
      </c>
      <c r="G116" s="41">
        <v>2016</v>
      </c>
      <c r="H116" s="41">
        <v>10</v>
      </c>
      <c r="I116" s="110">
        <v>12800</v>
      </c>
      <c r="J116" s="387">
        <f t="shared" si="1"/>
        <v>128000</v>
      </c>
      <c r="K116" s="41"/>
      <c r="L116" s="49">
        <v>10</v>
      </c>
      <c r="M116" s="41"/>
      <c r="N116" s="41"/>
      <c r="O116" s="41"/>
      <c r="R116" s="390"/>
      <c r="S116" s="390"/>
      <c r="T116" s="391"/>
    </row>
    <row r="117" spans="1:20" ht="15" x14ac:dyDescent="0.25">
      <c r="A117" s="426">
        <v>105</v>
      </c>
      <c r="B117" s="109" t="s">
        <v>445</v>
      </c>
      <c r="C117" s="41" t="s">
        <v>489</v>
      </c>
      <c r="D117" s="103"/>
      <c r="E117" s="48" t="s">
        <v>1450</v>
      </c>
      <c r="F117" s="48" t="s">
        <v>308</v>
      </c>
      <c r="G117" s="41">
        <v>2016</v>
      </c>
      <c r="H117" s="41">
        <v>3</v>
      </c>
      <c r="I117" s="110">
        <v>16800</v>
      </c>
      <c r="J117" s="387">
        <f t="shared" si="1"/>
        <v>50400</v>
      </c>
      <c r="K117" s="41"/>
      <c r="L117" s="49">
        <v>3</v>
      </c>
      <c r="M117" s="41"/>
      <c r="N117" s="41"/>
      <c r="O117" s="41"/>
      <c r="R117" s="390"/>
      <c r="S117" s="390"/>
      <c r="T117" s="391"/>
    </row>
    <row r="118" spans="1:20" ht="15" x14ac:dyDescent="0.25">
      <c r="A118" s="426">
        <v>106</v>
      </c>
      <c r="B118" s="109" t="s">
        <v>446</v>
      </c>
      <c r="C118" s="41" t="s">
        <v>489</v>
      </c>
      <c r="D118" s="103"/>
      <c r="E118" s="48" t="s">
        <v>1450</v>
      </c>
      <c r="F118" s="48" t="s">
        <v>308</v>
      </c>
      <c r="G118" s="41">
        <v>2016</v>
      </c>
      <c r="H118" s="41">
        <v>20</v>
      </c>
      <c r="I118" s="110">
        <v>12800</v>
      </c>
      <c r="J118" s="387">
        <f t="shared" si="1"/>
        <v>256000</v>
      </c>
      <c r="K118" s="41"/>
      <c r="L118" s="49">
        <v>20</v>
      </c>
      <c r="M118" s="41"/>
      <c r="N118" s="41"/>
      <c r="O118" s="41"/>
      <c r="R118" s="390"/>
      <c r="S118" s="390"/>
      <c r="T118" s="391"/>
    </row>
    <row r="119" spans="1:20" ht="15" x14ac:dyDescent="0.25">
      <c r="A119" s="426">
        <v>107</v>
      </c>
      <c r="B119" s="109" t="s">
        <v>447</v>
      </c>
      <c r="C119" s="41" t="s">
        <v>487</v>
      </c>
      <c r="D119" s="103"/>
      <c r="E119" s="48" t="s">
        <v>1450</v>
      </c>
      <c r="F119" s="48" t="s">
        <v>308</v>
      </c>
      <c r="G119" s="41">
        <v>2016</v>
      </c>
      <c r="H119" s="41">
        <v>40</v>
      </c>
      <c r="I119" s="110">
        <v>70000</v>
      </c>
      <c r="J119" s="387">
        <f t="shared" si="1"/>
        <v>2800000</v>
      </c>
      <c r="K119" s="41"/>
      <c r="L119" s="49">
        <v>40</v>
      </c>
      <c r="M119" s="41"/>
      <c r="N119" s="41"/>
      <c r="O119" s="41"/>
      <c r="R119" s="390"/>
      <c r="S119" s="390"/>
      <c r="T119" s="391"/>
    </row>
    <row r="120" spans="1:20" ht="15" x14ac:dyDescent="0.25">
      <c r="A120" s="426">
        <v>108</v>
      </c>
      <c r="B120" s="109" t="s">
        <v>448</v>
      </c>
      <c r="C120" s="41" t="s">
        <v>485</v>
      </c>
      <c r="D120" s="103"/>
      <c r="E120" s="48" t="s">
        <v>1450</v>
      </c>
      <c r="F120" s="48" t="s">
        <v>308</v>
      </c>
      <c r="G120" s="41">
        <v>2016</v>
      </c>
      <c r="H120" s="41">
        <v>40</v>
      </c>
      <c r="I120" s="110">
        <v>90000</v>
      </c>
      <c r="J120" s="387">
        <f t="shared" si="1"/>
        <v>3600000</v>
      </c>
      <c r="K120" s="41"/>
      <c r="L120" s="49">
        <v>40</v>
      </c>
      <c r="M120" s="41"/>
      <c r="N120" s="41"/>
      <c r="O120" s="41"/>
      <c r="R120" s="390"/>
      <c r="S120" s="390"/>
      <c r="T120" s="391"/>
    </row>
    <row r="121" spans="1:20" ht="15" x14ac:dyDescent="0.25">
      <c r="A121" s="426">
        <v>109</v>
      </c>
      <c r="B121" s="109" t="s">
        <v>449</v>
      </c>
      <c r="C121" s="41" t="s">
        <v>490</v>
      </c>
      <c r="D121" s="103"/>
      <c r="E121" s="48" t="s">
        <v>1450</v>
      </c>
      <c r="F121" s="48" t="s">
        <v>308</v>
      </c>
      <c r="G121" s="41">
        <v>2016</v>
      </c>
      <c r="H121" s="41">
        <v>5</v>
      </c>
      <c r="I121" s="110">
        <v>21000</v>
      </c>
      <c r="J121" s="387">
        <f t="shared" si="1"/>
        <v>105000</v>
      </c>
      <c r="K121" s="41"/>
      <c r="L121" s="49">
        <v>5</v>
      </c>
      <c r="M121" s="41"/>
      <c r="N121" s="41"/>
      <c r="O121" s="41"/>
      <c r="R121" s="390"/>
      <c r="S121" s="390"/>
      <c r="T121" s="391"/>
    </row>
    <row r="122" spans="1:20" ht="15" x14ac:dyDescent="0.25">
      <c r="A122" s="426">
        <v>110</v>
      </c>
      <c r="B122" s="109" t="s">
        <v>450</v>
      </c>
      <c r="C122" s="41" t="s">
        <v>490</v>
      </c>
      <c r="D122" s="103"/>
      <c r="E122" s="48" t="s">
        <v>1450</v>
      </c>
      <c r="F122" s="48" t="s">
        <v>308</v>
      </c>
      <c r="G122" s="41">
        <v>2016</v>
      </c>
      <c r="H122" s="41">
        <v>380</v>
      </c>
      <c r="I122" s="110">
        <v>16900</v>
      </c>
      <c r="J122" s="387">
        <f t="shared" si="1"/>
        <v>6422000</v>
      </c>
      <c r="K122" s="41"/>
      <c r="L122" s="49">
        <v>380</v>
      </c>
      <c r="M122" s="41"/>
      <c r="N122" s="41"/>
      <c r="O122" s="41"/>
      <c r="R122" s="390"/>
      <c r="S122" s="390"/>
      <c r="T122" s="391"/>
    </row>
    <row r="123" spans="1:20" ht="15" x14ac:dyDescent="0.25">
      <c r="A123" s="426">
        <v>111</v>
      </c>
      <c r="B123" s="109" t="s">
        <v>451</v>
      </c>
      <c r="C123" s="41" t="s">
        <v>490</v>
      </c>
      <c r="D123" s="103"/>
      <c r="E123" s="48" t="s">
        <v>1450</v>
      </c>
      <c r="F123" s="48" t="s">
        <v>308</v>
      </c>
      <c r="G123" s="41">
        <v>2016</v>
      </c>
      <c r="H123" s="41">
        <v>392</v>
      </c>
      <c r="I123" s="110">
        <v>10400</v>
      </c>
      <c r="J123" s="387">
        <f t="shared" si="1"/>
        <v>4076800</v>
      </c>
      <c r="K123" s="41"/>
      <c r="L123" s="49">
        <v>392</v>
      </c>
      <c r="M123" s="41"/>
      <c r="N123" s="41"/>
      <c r="O123" s="41"/>
      <c r="R123" s="390"/>
      <c r="S123" s="390"/>
      <c r="T123" s="391"/>
    </row>
    <row r="124" spans="1:20" ht="15" x14ac:dyDescent="0.25">
      <c r="A124" s="426">
        <v>112</v>
      </c>
      <c r="B124" s="109" t="s">
        <v>451</v>
      </c>
      <c r="C124" s="41" t="s">
        <v>490</v>
      </c>
      <c r="D124" s="103"/>
      <c r="E124" s="48" t="s">
        <v>1450</v>
      </c>
      <c r="F124" s="48" t="s">
        <v>308</v>
      </c>
      <c r="G124" s="41">
        <v>2016</v>
      </c>
      <c r="H124" s="41">
        <v>318</v>
      </c>
      <c r="I124" s="110">
        <v>9400</v>
      </c>
      <c r="J124" s="387">
        <f t="shared" si="1"/>
        <v>2989200</v>
      </c>
      <c r="K124" s="41"/>
      <c r="L124" s="49">
        <v>318</v>
      </c>
      <c r="M124" s="41"/>
      <c r="N124" s="41"/>
      <c r="O124" s="41"/>
      <c r="R124" s="390"/>
      <c r="S124" s="390"/>
      <c r="T124" s="391"/>
    </row>
    <row r="125" spans="1:20" ht="15" x14ac:dyDescent="0.25">
      <c r="A125" s="426">
        <v>113</v>
      </c>
      <c r="B125" s="109" t="s">
        <v>452</v>
      </c>
      <c r="C125" s="41" t="s">
        <v>478</v>
      </c>
      <c r="D125" s="103"/>
      <c r="E125" s="48" t="s">
        <v>1450</v>
      </c>
      <c r="F125" s="48" t="s">
        <v>308</v>
      </c>
      <c r="G125" s="41">
        <v>2016</v>
      </c>
      <c r="H125" s="41">
        <v>8</v>
      </c>
      <c r="I125" s="110">
        <v>24575</v>
      </c>
      <c r="J125" s="387">
        <f t="shared" si="1"/>
        <v>196600</v>
      </c>
      <c r="K125" s="41"/>
      <c r="L125" s="49">
        <v>8</v>
      </c>
      <c r="M125" s="41"/>
      <c r="N125" s="41"/>
      <c r="O125" s="41"/>
      <c r="R125" s="390"/>
      <c r="S125" s="390"/>
      <c r="T125" s="391"/>
    </row>
    <row r="126" spans="1:20" ht="15" x14ac:dyDescent="0.25">
      <c r="A126" s="426">
        <v>114</v>
      </c>
      <c r="B126" s="109" t="s">
        <v>453</v>
      </c>
      <c r="C126" s="41" t="s">
        <v>478</v>
      </c>
      <c r="D126" s="103"/>
      <c r="E126" s="48" t="s">
        <v>1450</v>
      </c>
      <c r="F126" s="48" t="s">
        <v>308</v>
      </c>
      <c r="G126" s="41">
        <v>2016</v>
      </c>
      <c r="H126" s="41">
        <v>380</v>
      </c>
      <c r="I126" s="110">
        <v>18950</v>
      </c>
      <c r="J126" s="387">
        <f t="shared" si="1"/>
        <v>7201000</v>
      </c>
      <c r="K126" s="41"/>
      <c r="L126" s="49">
        <v>380</v>
      </c>
      <c r="M126" s="41"/>
      <c r="N126" s="41"/>
      <c r="O126" s="41"/>
      <c r="R126" s="390"/>
      <c r="S126" s="390"/>
      <c r="T126" s="391"/>
    </row>
    <row r="127" spans="1:20" ht="15" x14ac:dyDescent="0.25">
      <c r="A127" s="426">
        <v>115</v>
      </c>
      <c r="B127" s="109" t="s">
        <v>454</v>
      </c>
      <c r="C127" s="41" t="s">
        <v>478</v>
      </c>
      <c r="D127" s="103"/>
      <c r="E127" s="48" t="s">
        <v>1450</v>
      </c>
      <c r="F127" s="48" t="s">
        <v>308</v>
      </c>
      <c r="G127" s="41">
        <v>2016</v>
      </c>
      <c r="H127" s="41">
        <v>318</v>
      </c>
      <c r="I127" s="110">
        <v>11250</v>
      </c>
      <c r="J127" s="387">
        <f t="shared" si="1"/>
        <v>3577500</v>
      </c>
      <c r="K127" s="41"/>
      <c r="L127" s="49">
        <v>318</v>
      </c>
      <c r="M127" s="41"/>
      <c r="N127" s="41"/>
      <c r="O127" s="41"/>
      <c r="R127" s="390"/>
      <c r="S127" s="390"/>
      <c r="T127" s="391"/>
    </row>
    <row r="128" spans="1:20" ht="15" x14ac:dyDescent="0.25">
      <c r="A128" s="426">
        <v>116</v>
      </c>
      <c r="B128" s="109" t="s">
        <v>454</v>
      </c>
      <c r="C128" s="41" t="s">
        <v>478</v>
      </c>
      <c r="D128" s="103"/>
      <c r="E128" s="48" t="s">
        <v>1450</v>
      </c>
      <c r="F128" s="48" t="s">
        <v>308</v>
      </c>
      <c r="G128" s="41">
        <v>2016</v>
      </c>
      <c r="H128" s="41">
        <v>350</v>
      </c>
      <c r="I128" s="110">
        <v>15800</v>
      </c>
      <c r="J128" s="387">
        <f t="shared" si="1"/>
        <v>5530000</v>
      </c>
      <c r="K128" s="41"/>
      <c r="L128" s="49">
        <v>350</v>
      </c>
      <c r="M128" s="41"/>
      <c r="N128" s="41"/>
      <c r="O128" s="41"/>
      <c r="R128" s="390"/>
      <c r="S128" s="390"/>
      <c r="T128" s="391"/>
    </row>
    <row r="129" spans="1:20" ht="15" x14ac:dyDescent="0.25">
      <c r="A129" s="426">
        <v>117</v>
      </c>
      <c r="B129" s="109" t="s">
        <v>455</v>
      </c>
      <c r="C129" s="41" t="s">
        <v>491</v>
      </c>
      <c r="D129" s="103"/>
      <c r="E129" s="48" t="s">
        <v>1450</v>
      </c>
      <c r="F129" s="48" t="s">
        <v>308</v>
      </c>
      <c r="G129" s="41">
        <v>2016</v>
      </c>
      <c r="H129" s="41">
        <v>9</v>
      </c>
      <c r="I129" s="110">
        <v>14350</v>
      </c>
      <c r="J129" s="387">
        <f t="shared" si="1"/>
        <v>129150</v>
      </c>
      <c r="K129" s="41"/>
      <c r="L129" s="49">
        <v>9</v>
      </c>
      <c r="M129" s="41"/>
      <c r="N129" s="41"/>
      <c r="O129" s="41"/>
      <c r="R129" s="390"/>
      <c r="S129" s="390"/>
      <c r="T129" s="391"/>
    </row>
    <row r="130" spans="1:20" ht="15" x14ac:dyDescent="0.25">
      <c r="A130" s="426">
        <v>118</v>
      </c>
      <c r="B130" s="109" t="s">
        <v>456</v>
      </c>
      <c r="C130" s="41" t="s">
        <v>491</v>
      </c>
      <c r="D130" s="103"/>
      <c r="E130" s="48" t="s">
        <v>1450</v>
      </c>
      <c r="F130" s="48" t="s">
        <v>308</v>
      </c>
      <c r="G130" s="41">
        <v>2016</v>
      </c>
      <c r="H130" s="41">
        <v>380</v>
      </c>
      <c r="I130" s="110">
        <v>14850</v>
      </c>
      <c r="J130" s="387">
        <f t="shared" si="1"/>
        <v>5643000</v>
      </c>
      <c r="K130" s="41"/>
      <c r="L130" s="49">
        <v>380</v>
      </c>
      <c r="M130" s="41"/>
      <c r="N130" s="41"/>
      <c r="O130" s="41"/>
      <c r="R130" s="390"/>
      <c r="S130" s="390"/>
      <c r="T130" s="391"/>
    </row>
    <row r="131" spans="1:20" ht="15" x14ac:dyDescent="0.25">
      <c r="A131" s="426">
        <v>119</v>
      </c>
      <c r="B131" s="109" t="s">
        <v>457</v>
      </c>
      <c r="C131" s="41" t="s">
        <v>491</v>
      </c>
      <c r="D131" s="103"/>
      <c r="E131" s="48" t="s">
        <v>1450</v>
      </c>
      <c r="F131" s="48" t="s">
        <v>308</v>
      </c>
      <c r="G131" s="41">
        <v>2016</v>
      </c>
      <c r="H131" s="41">
        <v>392</v>
      </c>
      <c r="I131" s="110">
        <v>9600</v>
      </c>
      <c r="J131" s="387">
        <f t="shared" si="1"/>
        <v>3763200</v>
      </c>
      <c r="K131" s="41"/>
      <c r="L131" s="49">
        <v>392</v>
      </c>
      <c r="M131" s="41"/>
      <c r="N131" s="41"/>
      <c r="O131" s="41"/>
      <c r="R131" s="390"/>
      <c r="S131" s="390"/>
      <c r="T131" s="391"/>
    </row>
    <row r="132" spans="1:20" ht="15" x14ac:dyDescent="0.25">
      <c r="A132" s="426">
        <v>120</v>
      </c>
      <c r="B132" s="109" t="s">
        <v>457</v>
      </c>
      <c r="C132" s="41" t="s">
        <v>491</v>
      </c>
      <c r="D132" s="103"/>
      <c r="E132" s="48" t="s">
        <v>1450</v>
      </c>
      <c r="F132" s="48" t="s">
        <v>308</v>
      </c>
      <c r="G132" s="41">
        <v>2016</v>
      </c>
      <c r="H132" s="41">
        <v>318</v>
      </c>
      <c r="I132" s="110">
        <v>12300</v>
      </c>
      <c r="J132" s="387">
        <f t="shared" si="1"/>
        <v>3911400</v>
      </c>
      <c r="K132" s="41"/>
      <c r="L132" s="49">
        <v>318</v>
      </c>
      <c r="M132" s="41"/>
      <c r="N132" s="41"/>
      <c r="O132" s="41"/>
      <c r="R132" s="390"/>
      <c r="S132" s="390"/>
      <c r="T132" s="391"/>
    </row>
    <row r="133" spans="1:20" ht="15" x14ac:dyDescent="0.25">
      <c r="A133" s="426">
        <v>121</v>
      </c>
      <c r="B133" s="109" t="s">
        <v>458</v>
      </c>
      <c r="C133" s="41" t="s">
        <v>491</v>
      </c>
      <c r="D133" s="103"/>
      <c r="E133" s="48" t="s">
        <v>1450</v>
      </c>
      <c r="F133" s="48" t="s">
        <v>308</v>
      </c>
      <c r="G133" s="41">
        <v>2016</v>
      </c>
      <c r="H133" s="41">
        <v>40</v>
      </c>
      <c r="I133" s="110">
        <v>50000</v>
      </c>
      <c r="J133" s="387">
        <f t="shared" si="1"/>
        <v>2000000</v>
      </c>
      <c r="K133" s="41"/>
      <c r="L133" s="49">
        <v>40</v>
      </c>
      <c r="M133" s="41"/>
      <c r="N133" s="41"/>
      <c r="O133" s="41"/>
      <c r="R133" s="390"/>
      <c r="S133" s="390"/>
      <c r="T133" s="391"/>
    </row>
    <row r="134" spans="1:20" ht="15" x14ac:dyDescent="0.25">
      <c r="A134" s="426">
        <v>122</v>
      </c>
      <c r="B134" s="109" t="s">
        <v>459</v>
      </c>
      <c r="C134" s="41" t="s">
        <v>307</v>
      </c>
      <c r="D134" s="103"/>
      <c r="E134" s="48" t="s">
        <v>1450</v>
      </c>
      <c r="F134" s="48" t="s">
        <v>308</v>
      </c>
      <c r="G134" s="41">
        <v>2016</v>
      </c>
      <c r="H134" s="41">
        <v>10</v>
      </c>
      <c r="I134" s="110">
        <v>11775</v>
      </c>
      <c r="J134" s="387">
        <f t="shared" si="1"/>
        <v>117750</v>
      </c>
      <c r="K134" s="41"/>
      <c r="L134" s="49">
        <v>10</v>
      </c>
      <c r="M134" s="41"/>
      <c r="N134" s="41"/>
      <c r="O134" s="41"/>
      <c r="R134" s="390"/>
      <c r="S134" s="390"/>
      <c r="T134" s="391"/>
    </row>
    <row r="135" spans="1:20" ht="15" x14ac:dyDescent="0.25">
      <c r="A135" s="426">
        <v>123</v>
      </c>
      <c r="B135" s="109" t="s">
        <v>460</v>
      </c>
      <c r="C135" s="41" t="s">
        <v>307</v>
      </c>
      <c r="D135" s="103"/>
      <c r="E135" s="48" t="s">
        <v>1450</v>
      </c>
      <c r="F135" s="48" t="s">
        <v>308</v>
      </c>
      <c r="G135" s="41">
        <v>2016</v>
      </c>
      <c r="H135" s="41">
        <v>380</v>
      </c>
      <c r="I135" s="110">
        <v>14350</v>
      </c>
      <c r="J135" s="387">
        <f t="shared" si="1"/>
        <v>5453000</v>
      </c>
      <c r="K135" s="41"/>
      <c r="L135" s="49">
        <v>380</v>
      </c>
      <c r="M135" s="41"/>
      <c r="N135" s="41"/>
      <c r="O135" s="41"/>
      <c r="R135" s="390"/>
      <c r="S135" s="390"/>
      <c r="T135" s="391"/>
    </row>
    <row r="136" spans="1:20" ht="15" x14ac:dyDescent="0.25">
      <c r="A136" s="426">
        <v>124</v>
      </c>
      <c r="B136" s="109" t="s">
        <v>461</v>
      </c>
      <c r="C136" s="41" t="s">
        <v>479</v>
      </c>
      <c r="D136" s="103"/>
      <c r="E136" s="48" t="s">
        <v>1450</v>
      </c>
      <c r="F136" s="48" t="s">
        <v>308</v>
      </c>
      <c r="G136" s="41">
        <v>2016</v>
      </c>
      <c r="H136" s="41">
        <v>45</v>
      </c>
      <c r="I136" s="110">
        <v>110000</v>
      </c>
      <c r="J136" s="387">
        <f t="shared" si="1"/>
        <v>4950000</v>
      </c>
      <c r="K136" s="41"/>
      <c r="L136" s="49">
        <v>45</v>
      </c>
      <c r="M136" s="41"/>
      <c r="N136" s="41"/>
      <c r="O136" s="41"/>
      <c r="R136" s="390"/>
      <c r="S136" s="390"/>
      <c r="T136" s="391"/>
    </row>
    <row r="137" spans="1:20" ht="15" x14ac:dyDescent="0.25">
      <c r="A137" s="426">
        <v>125</v>
      </c>
      <c r="B137" s="109" t="s">
        <v>462</v>
      </c>
      <c r="C137" s="41" t="s">
        <v>481</v>
      </c>
      <c r="D137" s="103"/>
      <c r="E137" s="48" t="s">
        <v>1450</v>
      </c>
      <c r="F137" s="48" t="s">
        <v>308</v>
      </c>
      <c r="G137" s="41">
        <v>2016</v>
      </c>
      <c r="H137" s="41">
        <v>45</v>
      </c>
      <c r="I137" s="110">
        <v>70000</v>
      </c>
      <c r="J137" s="387">
        <f t="shared" si="1"/>
        <v>3150000</v>
      </c>
      <c r="K137" s="41"/>
      <c r="L137" s="49">
        <v>45</v>
      </c>
      <c r="M137" s="41"/>
      <c r="N137" s="41"/>
      <c r="O137" s="41"/>
      <c r="R137" s="390"/>
      <c r="S137" s="390"/>
      <c r="T137" s="391"/>
    </row>
    <row r="138" spans="1:20" ht="15" x14ac:dyDescent="0.25">
      <c r="A138" s="426">
        <v>126</v>
      </c>
      <c r="B138" s="109" t="s">
        <v>463</v>
      </c>
      <c r="C138" s="41" t="s">
        <v>480</v>
      </c>
      <c r="D138" s="103"/>
      <c r="E138" s="48" t="s">
        <v>1450</v>
      </c>
      <c r="F138" s="48" t="s">
        <v>308</v>
      </c>
      <c r="G138" s="41">
        <v>2016</v>
      </c>
      <c r="H138" s="41">
        <v>45</v>
      </c>
      <c r="I138" s="110">
        <v>110000</v>
      </c>
      <c r="J138" s="387">
        <f t="shared" si="1"/>
        <v>4950000</v>
      </c>
      <c r="K138" s="41"/>
      <c r="L138" s="49">
        <v>45</v>
      </c>
      <c r="M138" s="41"/>
      <c r="N138" s="41"/>
      <c r="O138" s="41"/>
      <c r="R138" s="390"/>
      <c r="S138" s="390"/>
      <c r="T138" s="391"/>
    </row>
    <row r="139" spans="1:20" ht="15" x14ac:dyDescent="0.25">
      <c r="A139" s="426">
        <v>127</v>
      </c>
      <c r="B139" s="109" t="s">
        <v>464</v>
      </c>
      <c r="C139" s="41" t="s">
        <v>492</v>
      </c>
      <c r="D139" s="103"/>
      <c r="E139" s="48" t="s">
        <v>1450</v>
      </c>
      <c r="F139" s="48" t="s">
        <v>308</v>
      </c>
      <c r="G139" s="41">
        <v>2016</v>
      </c>
      <c r="H139" s="41">
        <v>6</v>
      </c>
      <c r="I139" s="110">
        <v>17050</v>
      </c>
      <c r="J139" s="387">
        <f t="shared" si="1"/>
        <v>102300</v>
      </c>
      <c r="K139" s="41"/>
      <c r="L139" s="49">
        <v>6</v>
      </c>
      <c r="M139" s="41"/>
      <c r="N139" s="41"/>
      <c r="O139" s="41"/>
      <c r="R139" s="390"/>
      <c r="S139" s="390"/>
      <c r="T139" s="391"/>
    </row>
    <row r="140" spans="1:20" ht="15" x14ac:dyDescent="0.25">
      <c r="A140" s="426">
        <v>128</v>
      </c>
      <c r="B140" s="109" t="s">
        <v>465</v>
      </c>
      <c r="C140" s="41" t="s">
        <v>492</v>
      </c>
      <c r="D140" s="103"/>
      <c r="E140" s="48" t="s">
        <v>1450</v>
      </c>
      <c r="F140" s="48" t="s">
        <v>308</v>
      </c>
      <c r="G140" s="41">
        <v>2016</v>
      </c>
      <c r="H140" s="41">
        <v>380</v>
      </c>
      <c r="I140" s="110">
        <v>9225</v>
      </c>
      <c r="J140" s="387">
        <f t="shared" si="1"/>
        <v>3505500</v>
      </c>
      <c r="K140" s="41"/>
      <c r="L140" s="49">
        <v>380</v>
      </c>
      <c r="M140" s="41"/>
      <c r="N140" s="41"/>
      <c r="O140" s="41"/>
      <c r="R140" s="390"/>
      <c r="S140" s="390"/>
      <c r="T140" s="391"/>
    </row>
    <row r="141" spans="1:20" ht="15" x14ac:dyDescent="0.25">
      <c r="A141" s="426">
        <v>129</v>
      </c>
      <c r="B141" s="109" t="s">
        <v>466</v>
      </c>
      <c r="C141" s="41" t="s">
        <v>492</v>
      </c>
      <c r="D141" s="103"/>
      <c r="E141" s="48" t="s">
        <v>1450</v>
      </c>
      <c r="F141" s="48" t="s">
        <v>308</v>
      </c>
      <c r="G141" s="41">
        <v>2016</v>
      </c>
      <c r="H141" s="41">
        <v>380</v>
      </c>
      <c r="I141" s="110">
        <v>9225</v>
      </c>
      <c r="J141" s="387">
        <f t="shared" ref="J141:J204" si="2">H141*I141</f>
        <v>3505500</v>
      </c>
      <c r="K141" s="41"/>
      <c r="L141" s="49">
        <v>380</v>
      </c>
      <c r="M141" s="41"/>
      <c r="N141" s="41"/>
      <c r="O141" s="41"/>
      <c r="R141" s="390"/>
      <c r="S141" s="390"/>
      <c r="T141" s="391"/>
    </row>
    <row r="142" spans="1:20" ht="15" x14ac:dyDescent="0.25">
      <c r="A142" s="426">
        <v>130</v>
      </c>
      <c r="B142" s="109" t="s">
        <v>467</v>
      </c>
      <c r="C142" s="41" t="s">
        <v>493</v>
      </c>
      <c r="D142" s="103"/>
      <c r="E142" s="48" t="s">
        <v>1450</v>
      </c>
      <c r="F142" s="48" t="s">
        <v>308</v>
      </c>
      <c r="G142" s="41">
        <v>2016</v>
      </c>
      <c r="H142" s="41">
        <v>6</v>
      </c>
      <c r="I142" s="110">
        <v>17925</v>
      </c>
      <c r="J142" s="387">
        <f t="shared" si="2"/>
        <v>107550</v>
      </c>
      <c r="K142" s="41"/>
      <c r="L142" s="49">
        <v>6</v>
      </c>
      <c r="M142" s="41"/>
      <c r="N142" s="41"/>
      <c r="O142" s="41"/>
      <c r="R142" s="390"/>
      <c r="S142" s="390"/>
      <c r="T142" s="391"/>
    </row>
    <row r="143" spans="1:20" ht="15" x14ac:dyDescent="0.25">
      <c r="A143" s="426">
        <v>131</v>
      </c>
      <c r="B143" s="109" t="s">
        <v>468</v>
      </c>
      <c r="C143" s="41" t="s">
        <v>493</v>
      </c>
      <c r="D143" s="103"/>
      <c r="E143" s="48" t="s">
        <v>1450</v>
      </c>
      <c r="F143" s="48" t="s">
        <v>308</v>
      </c>
      <c r="G143" s="41">
        <v>2016</v>
      </c>
      <c r="H143" s="41">
        <v>380</v>
      </c>
      <c r="I143" s="110">
        <v>14350</v>
      </c>
      <c r="J143" s="387">
        <f t="shared" si="2"/>
        <v>5453000</v>
      </c>
      <c r="K143" s="41"/>
      <c r="L143" s="49">
        <v>380</v>
      </c>
      <c r="M143" s="41"/>
      <c r="N143" s="41"/>
      <c r="O143" s="41"/>
      <c r="R143" s="390"/>
      <c r="S143" s="390"/>
      <c r="T143" s="391"/>
    </row>
    <row r="144" spans="1:20" ht="15" x14ac:dyDescent="0.25">
      <c r="A144" s="426">
        <v>132</v>
      </c>
      <c r="B144" s="109" t="s">
        <v>469</v>
      </c>
      <c r="C144" s="41" t="s">
        <v>494</v>
      </c>
      <c r="D144" s="103"/>
      <c r="E144" s="48" t="s">
        <v>1450</v>
      </c>
      <c r="F144" s="48" t="s">
        <v>308</v>
      </c>
      <c r="G144" s="41">
        <v>2016</v>
      </c>
      <c r="H144" s="41">
        <v>5</v>
      </c>
      <c r="I144" s="110">
        <v>27125</v>
      </c>
      <c r="J144" s="387">
        <f t="shared" si="2"/>
        <v>135625</v>
      </c>
      <c r="K144" s="41"/>
      <c r="L144" s="49">
        <v>5</v>
      </c>
      <c r="M144" s="41"/>
      <c r="N144" s="41"/>
      <c r="O144" s="41"/>
      <c r="R144" s="390"/>
      <c r="S144" s="390"/>
      <c r="T144" s="391"/>
    </row>
    <row r="145" spans="1:20" ht="15" x14ac:dyDescent="0.25">
      <c r="A145" s="426">
        <v>133</v>
      </c>
      <c r="B145" s="109" t="s">
        <v>470</v>
      </c>
      <c r="C145" s="41" t="s">
        <v>494</v>
      </c>
      <c r="D145" s="103"/>
      <c r="E145" s="48" t="s">
        <v>1450</v>
      </c>
      <c r="F145" s="48" t="s">
        <v>308</v>
      </c>
      <c r="G145" s="41">
        <v>2016</v>
      </c>
      <c r="H145" s="41">
        <v>380</v>
      </c>
      <c r="I145" s="110">
        <v>15375</v>
      </c>
      <c r="J145" s="387">
        <f t="shared" si="2"/>
        <v>5842500</v>
      </c>
      <c r="K145" s="41"/>
      <c r="L145" s="49">
        <v>380</v>
      </c>
      <c r="M145" s="41"/>
      <c r="N145" s="41"/>
      <c r="O145" s="41"/>
      <c r="R145" s="390"/>
      <c r="S145" s="390"/>
      <c r="T145" s="391"/>
    </row>
    <row r="146" spans="1:20" ht="15" x14ac:dyDescent="0.25">
      <c r="A146" s="426">
        <v>134</v>
      </c>
      <c r="B146" s="109" t="s">
        <v>471</v>
      </c>
      <c r="C146" s="41" t="s">
        <v>494</v>
      </c>
      <c r="D146" s="103"/>
      <c r="E146" s="48" t="s">
        <v>1450</v>
      </c>
      <c r="F146" s="48" t="s">
        <v>308</v>
      </c>
      <c r="G146" s="41">
        <v>2016</v>
      </c>
      <c r="H146" s="41">
        <v>380</v>
      </c>
      <c r="I146" s="110">
        <v>15875</v>
      </c>
      <c r="J146" s="387">
        <f t="shared" si="2"/>
        <v>6032500</v>
      </c>
      <c r="K146" s="41"/>
      <c r="L146" s="49">
        <v>380</v>
      </c>
      <c r="M146" s="41"/>
      <c r="N146" s="41"/>
      <c r="O146" s="41"/>
      <c r="R146" s="390"/>
      <c r="S146" s="390"/>
      <c r="T146" s="391"/>
    </row>
    <row r="147" spans="1:20" ht="15" x14ac:dyDescent="0.25">
      <c r="A147" s="426">
        <v>135</v>
      </c>
      <c r="B147" s="109" t="s">
        <v>472</v>
      </c>
      <c r="C147" s="41" t="s">
        <v>486</v>
      </c>
      <c r="D147" s="103"/>
      <c r="E147" s="48" t="s">
        <v>1450</v>
      </c>
      <c r="F147" s="48" t="s">
        <v>308</v>
      </c>
      <c r="G147" s="41">
        <v>2016</v>
      </c>
      <c r="H147" s="41">
        <v>40</v>
      </c>
      <c r="I147" s="110">
        <v>75000</v>
      </c>
      <c r="J147" s="387">
        <f t="shared" si="2"/>
        <v>3000000</v>
      </c>
      <c r="K147" s="41"/>
      <c r="L147" s="49">
        <v>40</v>
      </c>
      <c r="M147" s="41"/>
      <c r="N147" s="41"/>
      <c r="O147" s="41"/>
      <c r="R147" s="390"/>
      <c r="S147" s="390"/>
      <c r="T147" s="391"/>
    </row>
    <row r="148" spans="1:20" ht="15" x14ac:dyDescent="0.25">
      <c r="A148" s="426">
        <v>136</v>
      </c>
      <c r="B148" s="109" t="s">
        <v>473</v>
      </c>
      <c r="C148" s="41" t="s">
        <v>477</v>
      </c>
      <c r="D148" s="103"/>
      <c r="E148" s="48" t="s">
        <v>1450</v>
      </c>
      <c r="F148" s="48" t="s">
        <v>308</v>
      </c>
      <c r="G148" s="41">
        <v>2016</v>
      </c>
      <c r="H148" s="41">
        <v>6</v>
      </c>
      <c r="I148" s="110">
        <v>25100</v>
      </c>
      <c r="J148" s="387">
        <f t="shared" si="2"/>
        <v>150600</v>
      </c>
      <c r="K148" s="41"/>
      <c r="L148" s="49">
        <v>6</v>
      </c>
      <c r="M148" s="41"/>
      <c r="N148" s="41"/>
      <c r="O148" s="41"/>
      <c r="R148" s="390"/>
      <c r="S148" s="390"/>
      <c r="T148" s="391"/>
    </row>
    <row r="149" spans="1:20" ht="15" x14ac:dyDescent="0.25">
      <c r="A149" s="426">
        <v>137</v>
      </c>
      <c r="B149" s="109" t="s">
        <v>474</v>
      </c>
      <c r="C149" s="41" t="s">
        <v>477</v>
      </c>
      <c r="D149" s="103"/>
      <c r="E149" s="48" t="s">
        <v>1450</v>
      </c>
      <c r="F149" s="48" t="s">
        <v>308</v>
      </c>
      <c r="G149" s="41">
        <v>2016</v>
      </c>
      <c r="H149" s="41">
        <v>380</v>
      </c>
      <c r="I149" s="110">
        <v>18425</v>
      </c>
      <c r="J149" s="387">
        <f t="shared" si="2"/>
        <v>7001500</v>
      </c>
      <c r="K149" s="41"/>
      <c r="L149" s="49">
        <v>380</v>
      </c>
      <c r="M149" s="41"/>
      <c r="N149" s="41"/>
      <c r="O149" s="41"/>
      <c r="R149" s="390"/>
      <c r="S149" s="390"/>
      <c r="T149" s="391"/>
    </row>
    <row r="150" spans="1:20" x14ac:dyDescent="0.2">
      <c r="A150" s="426">
        <v>138</v>
      </c>
      <c r="B150" s="41" t="s">
        <v>495</v>
      </c>
      <c r="C150" s="41" t="s">
        <v>627</v>
      </c>
      <c r="D150" s="103"/>
      <c r="E150" s="48" t="s">
        <v>1450</v>
      </c>
      <c r="F150" s="48" t="s">
        <v>920</v>
      </c>
      <c r="G150" s="41">
        <v>2017</v>
      </c>
      <c r="H150" s="41">
        <v>1</v>
      </c>
      <c r="I150" s="41">
        <v>4400000</v>
      </c>
      <c r="J150" s="387">
        <f t="shared" si="2"/>
        <v>4400000</v>
      </c>
      <c r="K150" s="41"/>
      <c r="L150" s="49">
        <v>1</v>
      </c>
      <c r="M150" s="41"/>
      <c r="N150" s="41"/>
      <c r="O150" s="41"/>
      <c r="T150" s="392"/>
    </row>
    <row r="151" spans="1:20" x14ac:dyDescent="0.2">
      <c r="A151" s="426">
        <v>139</v>
      </c>
      <c r="B151" s="41" t="s">
        <v>496</v>
      </c>
      <c r="C151" s="41" t="s">
        <v>492</v>
      </c>
      <c r="D151" s="103"/>
      <c r="E151" s="48" t="s">
        <v>1461</v>
      </c>
      <c r="F151" s="41" t="s">
        <v>911</v>
      </c>
      <c r="G151" s="41">
        <v>2017</v>
      </c>
      <c r="H151" s="41">
        <v>380</v>
      </c>
      <c r="I151" s="41">
        <v>15600</v>
      </c>
      <c r="J151" s="387">
        <f t="shared" si="2"/>
        <v>5928000</v>
      </c>
      <c r="K151" s="41"/>
      <c r="L151" s="50">
        <v>380</v>
      </c>
      <c r="M151" s="41"/>
      <c r="N151" s="41"/>
      <c r="O151" s="41"/>
      <c r="T151" s="392"/>
    </row>
    <row r="152" spans="1:20" x14ac:dyDescent="0.2">
      <c r="A152" s="426">
        <v>140</v>
      </c>
      <c r="B152" s="41" t="s">
        <v>497</v>
      </c>
      <c r="C152" s="41" t="s">
        <v>477</v>
      </c>
      <c r="D152" s="103"/>
      <c r="E152" s="48" t="s">
        <v>1461</v>
      </c>
      <c r="F152" s="41" t="s">
        <v>912</v>
      </c>
      <c r="G152" s="41">
        <v>2017</v>
      </c>
      <c r="H152" s="41">
        <v>208</v>
      </c>
      <c r="I152" s="41">
        <v>18100</v>
      </c>
      <c r="J152" s="387">
        <f t="shared" si="2"/>
        <v>3764800</v>
      </c>
      <c r="K152" s="41"/>
      <c r="L152" s="50">
        <v>208</v>
      </c>
      <c r="M152" s="41"/>
      <c r="N152" s="41"/>
      <c r="O152" s="41"/>
      <c r="T152" s="392"/>
    </row>
    <row r="153" spans="1:20" x14ac:dyDescent="0.2">
      <c r="A153" s="426">
        <v>141</v>
      </c>
      <c r="B153" s="41" t="s">
        <v>498</v>
      </c>
      <c r="C153" s="41" t="s">
        <v>477</v>
      </c>
      <c r="D153" s="103"/>
      <c r="E153" s="48" t="s">
        <v>1461</v>
      </c>
      <c r="F153" s="41" t="s">
        <v>912</v>
      </c>
      <c r="G153" s="41">
        <v>2017</v>
      </c>
      <c r="H153" s="41">
        <v>380</v>
      </c>
      <c r="I153" s="41">
        <v>16600</v>
      </c>
      <c r="J153" s="387">
        <f t="shared" si="2"/>
        <v>6308000</v>
      </c>
      <c r="K153" s="41"/>
      <c r="L153" s="50">
        <v>380</v>
      </c>
      <c r="M153" s="41"/>
      <c r="N153" s="41"/>
      <c r="O153" s="41"/>
      <c r="T153" s="392"/>
    </row>
    <row r="154" spans="1:20" x14ac:dyDescent="0.2">
      <c r="A154" s="426">
        <v>142</v>
      </c>
      <c r="B154" s="41" t="s">
        <v>499</v>
      </c>
      <c r="C154" s="41" t="s">
        <v>494</v>
      </c>
      <c r="D154" s="103"/>
      <c r="E154" s="48" t="s">
        <v>1461</v>
      </c>
      <c r="F154" s="41" t="s">
        <v>912</v>
      </c>
      <c r="G154" s="41">
        <v>2017</v>
      </c>
      <c r="H154" s="41">
        <v>340</v>
      </c>
      <c r="I154" s="41">
        <v>9400</v>
      </c>
      <c r="J154" s="387">
        <f t="shared" si="2"/>
        <v>3196000</v>
      </c>
      <c r="K154" s="41"/>
      <c r="L154" s="50">
        <v>340</v>
      </c>
      <c r="M154" s="41"/>
      <c r="N154" s="41"/>
      <c r="O154" s="41"/>
      <c r="T154" s="392"/>
    </row>
    <row r="155" spans="1:20" x14ac:dyDescent="0.2">
      <c r="A155" s="426">
        <v>143</v>
      </c>
      <c r="B155" s="41" t="s">
        <v>500</v>
      </c>
      <c r="C155" s="41" t="s">
        <v>490</v>
      </c>
      <c r="D155" s="103"/>
      <c r="E155" s="48" t="s">
        <v>1450</v>
      </c>
      <c r="F155" s="41" t="s">
        <v>913</v>
      </c>
      <c r="G155" s="41">
        <v>2017</v>
      </c>
      <c r="H155" s="41">
        <v>40</v>
      </c>
      <c r="I155" s="41">
        <v>18100</v>
      </c>
      <c r="J155" s="387">
        <f t="shared" si="2"/>
        <v>724000</v>
      </c>
      <c r="K155" s="41"/>
      <c r="L155" s="50">
        <v>40</v>
      </c>
      <c r="M155" s="41"/>
      <c r="N155" s="41"/>
      <c r="O155" s="41"/>
      <c r="T155" s="392"/>
    </row>
    <row r="156" spans="1:20" x14ac:dyDescent="0.2">
      <c r="A156" s="426">
        <v>144</v>
      </c>
      <c r="B156" s="41" t="s">
        <v>501</v>
      </c>
      <c r="C156" s="41" t="s">
        <v>307</v>
      </c>
      <c r="D156" s="103"/>
      <c r="E156" s="48" t="s">
        <v>1450</v>
      </c>
      <c r="F156" s="41" t="s">
        <v>913</v>
      </c>
      <c r="G156" s="41">
        <v>2017</v>
      </c>
      <c r="H156" s="41">
        <v>24</v>
      </c>
      <c r="I156" s="41">
        <v>15600</v>
      </c>
      <c r="J156" s="387">
        <f t="shared" si="2"/>
        <v>374400</v>
      </c>
      <c r="K156" s="41"/>
      <c r="L156" s="50">
        <v>24</v>
      </c>
      <c r="M156" s="41"/>
      <c r="N156" s="41"/>
      <c r="O156" s="41"/>
      <c r="T156" s="392"/>
    </row>
    <row r="157" spans="1:20" x14ac:dyDescent="0.2">
      <c r="A157" s="426">
        <v>145</v>
      </c>
      <c r="B157" s="41" t="s">
        <v>502</v>
      </c>
      <c r="C157" s="41" t="s">
        <v>491</v>
      </c>
      <c r="D157" s="103"/>
      <c r="E157" s="48" t="s">
        <v>1450</v>
      </c>
      <c r="F157" s="41" t="s">
        <v>913</v>
      </c>
      <c r="G157" s="41">
        <v>2017</v>
      </c>
      <c r="H157" s="41">
        <v>40</v>
      </c>
      <c r="I157" s="41">
        <v>16100</v>
      </c>
      <c r="J157" s="387">
        <f t="shared" si="2"/>
        <v>644000</v>
      </c>
      <c r="K157" s="41"/>
      <c r="L157" s="50">
        <v>40</v>
      </c>
      <c r="M157" s="41"/>
      <c r="N157" s="41"/>
      <c r="O157" s="41"/>
      <c r="T157" s="392"/>
    </row>
    <row r="158" spans="1:20" x14ac:dyDescent="0.2">
      <c r="A158" s="426">
        <v>146</v>
      </c>
      <c r="B158" s="41" t="s">
        <v>503</v>
      </c>
      <c r="C158" s="41" t="s">
        <v>494</v>
      </c>
      <c r="D158" s="103"/>
      <c r="E158" s="48" t="s">
        <v>1450</v>
      </c>
      <c r="F158" s="41" t="s">
        <v>913</v>
      </c>
      <c r="G158" s="41">
        <v>2017</v>
      </c>
      <c r="H158" s="41">
        <v>40</v>
      </c>
      <c r="I158" s="41">
        <v>17100</v>
      </c>
      <c r="J158" s="387">
        <f t="shared" si="2"/>
        <v>684000</v>
      </c>
      <c r="K158" s="41"/>
      <c r="L158" s="50">
        <v>40</v>
      </c>
      <c r="M158" s="41"/>
      <c r="N158" s="41"/>
      <c r="O158" s="41"/>
      <c r="T158" s="392"/>
    </row>
    <row r="159" spans="1:20" x14ac:dyDescent="0.2">
      <c r="A159" s="426">
        <v>147</v>
      </c>
      <c r="B159" s="41" t="s">
        <v>504</v>
      </c>
      <c r="C159" s="41" t="s">
        <v>492</v>
      </c>
      <c r="D159" s="103"/>
      <c r="E159" s="48" t="s">
        <v>1450</v>
      </c>
      <c r="F159" s="41" t="s">
        <v>913</v>
      </c>
      <c r="G159" s="41">
        <v>2017</v>
      </c>
      <c r="H159" s="41">
        <v>40</v>
      </c>
      <c r="I159" s="41">
        <v>10500</v>
      </c>
      <c r="J159" s="387">
        <f t="shared" si="2"/>
        <v>420000</v>
      </c>
      <c r="K159" s="41"/>
      <c r="L159" s="50">
        <v>40</v>
      </c>
      <c r="M159" s="41"/>
      <c r="N159" s="41"/>
      <c r="O159" s="41"/>
      <c r="T159" s="392"/>
    </row>
    <row r="160" spans="1:20" x14ac:dyDescent="0.2">
      <c r="A160" s="426">
        <v>148</v>
      </c>
      <c r="B160" s="41" t="s">
        <v>505</v>
      </c>
      <c r="C160" s="41" t="s">
        <v>488</v>
      </c>
      <c r="D160" s="103"/>
      <c r="E160" s="48" t="s">
        <v>1450</v>
      </c>
      <c r="F160" s="41" t="s">
        <v>913</v>
      </c>
      <c r="G160" s="41">
        <v>2017</v>
      </c>
      <c r="H160" s="41">
        <v>40</v>
      </c>
      <c r="I160" s="41">
        <v>14600</v>
      </c>
      <c r="J160" s="387">
        <f t="shared" si="2"/>
        <v>584000</v>
      </c>
      <c r="K160" s="41"/>
      <c r="L160" s="50">
        <v>40</v>
      </c>
      <c r="M160" s="41"/>
      <c r="N160" s="41"/>
      <c r="O160" s="41"/>
      <c r="T160" s="392"/>
    </row>
    <row r="161" spans="1:20" x14ac:dyDescent="0.2">
      <c r="A161" s="426">
        <v>149</v>
      </c>
      <c r="B161" s="41" t="s">
        <v>506</v>
      </c>
      <c r="C161" s="41" t="s">
        <v>491</v>
      </c>
      <c r="D161" s="103"/>
      <c r="E161" s="48" t="s">
        <v>1461</v>
      </c>
      <c r="F161" s="41" t="s">
        <v>913</v>
      </c>
      <c r="G161" s="41">
        <v>2017</v>
      </c>
      <c r="H161" s="41">
        <v>380</v>
      </c>
      <c r="I161" s="41">
        <v>12500</v>
      </c>
      <c r="J161" s="387">
        <f t="shared" si="2"/>
        <v>4750000</v>
      </c>
      <c r="K161" s="41"/>
      <c r="L161" s="50">
        <v>380</v>
      </c>
      <c r="M161" s="41"/>
      <c r="N161" s="41"/>
      <c r="O161" s="41"/>
      <c r="T161" s="392"/>
    </row>
    <row r="162" spans="1:20" x14ac:dyDescent="0.2">
      <c r="A162" s="426">
        <v>150</v>
      </c>
      <c r="B162" s="41" t="s">
        <v>507</v>
      </c>
      <c r="C162" s="41" t="s">
        <v>478</v>
      </c>
      <c r="D162" s="103"/>
      <c r="E162" s="48" t="s">
        <v>1450</v>
      </c>
      <c r="F162" s="41" t="s">
        <v>913</v>
      </c>
      <c r="G162" s="41">
        <v>2017</v>
      </c>
      <c r="H162" s="41">
        <v>40</v>
      </c>
      <c r="I162" s="41">
        <v>20200</v>
      </c>
      <c r="J162" s="387">
        <f t="shared" si="2"/>
        <v>808000</v>
      </c>
      <c r="K162" s="41"/>
      <c r="L162" s="50">
        <v>40</v>
      </c>
      <c r="M162" s="41"/>
      <c r="N162" s="41"/>
      <c r="O162" s="41"/>
      <c r="T162" s="392"/>
    </row>
    <row r="163" spans="1:20" x14ac:dyDescent="0.2">
      <c r="A163" s="426">
        <v>151</v>
      </c>
      <c r="B163" s="41" t="s">
        <v>508</v>
      </c>
      <c r="C163" s="41" t="s">
        <v>493</v>
      </c>
      <c r="D163" s="103"/>
      <c r="E163" s="48" t="s">
        <v>1450</v>
      </c>
      <c r="F163" s="41" t="s">
        <v>913</v>
      </c>
      <c r="G163" s="41">
        <v>2017</v>
      </c>
      <c r="H163" s="41">
        <v>40</v>
      </c>
      <c r="I163" s="41">
        <v>15600</v>
      </c>
      <c r="J163" s="387">
        <f t="shared" si="2"/>
        <v>624000</v>
      </c>
      <c r="K163" s="41"/>
      <c r="L163" s="50">
        <v>40</v>
      </c>
      <c r="M163" s="41"/>
      <c r="N163" s="41"/>
      <c r="O163" s="41"/>
      <c r="T163" s="392"/>
    </row>
    <row r="164" spans="1:20" x14ac:dyDescent="0.2">
      <c r="A164" s="426">
        <v>152</v>
      </c>
      <c r="B164" s="41" t="s">
        <v>509</v>
      </c>
      <c r="C164" s="41" t="s">
        <v>494</v>
      </c>
      <c r="D164" s="103"/>
      <c r="E164" s="48" t="s">
        <v>1450</v>
      </c>
      <c r="F164" s="41" t="s">
        <v>913</v>
      </c>
      <c r="G164" s="41">
        <v>2017</v>
      </c>
      <c r="H164" s="41">
        <v>40</v>
      </c>
      <c r="I164" s="41">
        <v>16600</v>
      </c>
      <c r="J164" s="387">
        <f t="shared" si="2"/>
        <v>664000</v>
      </c>
      <c r="K164" s="41"/>
      <c r="L164" s="50">
        <v>40</v>
      </c>
      <c r="M164" s="41"/>
      <c r="N164" s="41"/>
      <c r="O164" s="41"/>
      <c r="T164" s="392"/>
    </row>
    <row r="165" spans="1:20" x14ac:dyDescent="0.2">
      <c r="A165" s="426">
        <v>153</v>
      </c>
      <c r="B165" s="41" t="s">
        <v>510</v>
      </c>
      <c r="C165" s="41" t="s">
        <v>492</v>
      </c>
      <c r="D165" s="103"/>
      <c r="E165" s="48" t="s">
        <v>1450</v>
      </c>
      <c r="F165" s="41" t="s">
        <v>913</v>
      </c>
      <c r="G165" s="41">
        <v>2017</v>
      </c>
      <c r="H165" s="41">
        <v>40</v>
      </c>
      <c r="I165" s="41">
        <v>10500</v>
      </c>
      <c r="J165" s="387">
        <f t="shared" si="2"/>
        <v>420000</v>
      </c>
      <c r="K165" s="41"/>
      <c r="L165" s="50">
        <v>40</v>
      </c>
      <c r="M165" s="41"/>
      <c r="N165" s="41"/>
      <c r="O165" s="41"/>
      <c r="T165" s="392"/>
    </row>
    <row r="166" spans="1:20" x14ac:dyDescent="0.2">
      <c r="A166" s="426">
        <v>154</v>
      </c>
      <c r="B166" s="41" t="s">
        <v>511</v>
      </c>
      <c r="C166" s="41" t="s">
        <v>477</v>
      </c>
      <c r="D166" s="103"/>
      <c r="E166" s="48" t="s">
        <v>1450</v>
      </c>
      <c r="F166" s="41" t="s">
        <v>913</v>
      </c>
      <c r="G166" s="41">
        <v>2017</v>
      </c>
      <c r="H166" s="41">
        <v>40</v>
      </c>
      <c r="I166" s="41">
        <v>19700</v>
      </c>
      <c r="J166" s="387">
        <f t="shared" si="2"/>
        <v>788000</v>
      </c>
      <c r="K166" s="41"/>
      <c r="L166" s="50">
        <v>40</v>
      </c>
      <c r="M166" s="41"/>
      <c r="N166" s="41"/>
      <c r="O166" s="41"/>
      <c r="T166" s="392"/>
    </row>
    <row r="167" spans="1:20" x14ac:dyDescent="0.2">
      <c r="A167" s="426">
        <v>155</v>
      </c>
      <c r="B167" s="41" t="s">
        <v>512</v>
      </c>
      <c r="C167" s="41" t="s">
        <v>490</v>
      </c>
      <c r="D167" s="103"/>
      <c r="E167" s="48" t="s">
        <v>1461</v>
      </c>
      <c r="F167" s="41" t="s">
        <v>913</v>
      </c>
      <c r="G167" s="41">
        <v>2017</v>
      </c>
      <c r="H167" s="41">
        <v>380</v>
      </c>
      <c r="I167" s="41">
        <v>16600</v>
      </c>
      <c r="J167" s="387">
        <f t="shared" si="2"/>
        <v>6308000</v>
      </c>
      <c r="K167" s="41"/>
      <c r="L167" s="50">
        <v>380</v>
      </c>
      <c r="M167" s="41"/>
      <c r="N167" s="41"/>
      <c r="O167" s="41"/>
      <c r="T167" s="392"/>
    </row>
    <row r="168" spans="1:20" x14ac:dyDescent="0.2">
      <c r="A168" s="426">
        <v>156</v>
      </c>
      <c r="B168" s="41" t="s">
        <v>513</v>
      </c>
      <c r="C168" s="41" t="s">
        <v>307</v>
      </c>
      <c r="D168" s="103"/>
      <c r="E168" s="48" t="s">
        <v>1461</v>
      </c>
      <c r="F168" s="41" t="s">
        <v>913</v>
      </c>
      <c r="G168" s="41">
        <v>2017</v>
      </c>
      <c r="H168" s="41">
        <v>380</v>
      </c>
      <c r="I168" s="41">
        <v>23300</v>
      </c>
      <c r="J168" s="387">
        <f t="shared" si="2"/>
        <v>8854000</v>
      </c>
      <c r="K168" s="41"/>
      <c r="L168" s="50">
        <v>380</v>
      </c>
      <c r="M168" s="41"/>
      <c r="N168" s="41"/>
      <c r="O168" s="41"/>
      <c r="T168" s="392"/>
    </row>
    <row r="169" spans="1:20" x14ac:dyDescent="0.2">
      <c r="A169" s="426">
        <v>157</v>
      </c>
      <c r="B169" s="41" t="s">
        <v>514</v>
      </c>
      <c r="C169" s="41" t="s">
        <v>478</v>
      </c>
      <c r="D169" s="103"/>
      <c r="E169" s="48" t="s">
        <v>1461</v>
      </c>
      <c r="F169" s="41" t="s">
        <v>913</v>
      </c>
      <c r="G169" s="41">
        <v>2017</v>
      </c>
      <c r="H169" s="41">
        <v>380</v>
      </c>
      <c r="I169" s="41">
        <v>21200</v>
      </c>
      <c r="J169" s="387">
        <f t="shared" si="2"/>
        <v>8056000</v>
      </c>
      <c r="K169" s="41"/>
      <c r="L169" s="50">
        <v>380</v>
      </c>
      <c r="M169" s="41"/>
      <c r="N169" s="41"/>
      <c r="O169" s="41"/>
      <c r="T169" s="392"/>
    </row>
    <row r="170" spans="1:20" x14ac:dyDescent="0.2">
      <c r="A170" s="426">
        <v>158</v>
      </c>
      <c r="B170" s="41" t="s">
        <v>501</v>
      </c>
      <c r="C170" s="41" t="s">
        <v>307</v>
      </c>
      <c r="D170" s="103"/>
      <c r="E170" s="48" t="s">
        <v>1450</v>
      </c>
      <c r="F170" s="41" t="s">
        <v>913</v>
      </c>
      <c r="G170" s="41">
        <v>2017</v>
      </c>
      <c r="H170" s="41">
        <v>16</v>
      </c>
      <c r="I170" s="41">
        <v>15600</v>
      </c>
      <c r="J170" s="387">
        <f t="shared" si="2"/>
        <v>249600</v>
      </c>
      <c r="K170" s="41"/>
      <c r="L170" s="50">
        <v>16</v>
      </c>
      <c r="M170" s="41"/>
      <c r="N170" s="41"/>
      <c r="O170" s="41"/>
      <c r="T170" s="392"/>
    </row>
    <row r="171" spans="1:20" x14ac:dyDescent="0.2">
      <c r="A171" s="426">
        <v>159</v>
      </c>
      <c r="B171" s="41" t="s">
        <v>515</v>
      </c>
      <c r="C171" s="41" t="s">
        <v>493</v>
      </c>
      <c r="D171" s="103"/>
      <c r="E171" s="48" t="s">
        <v>1461</v>
      </c>
      <c r="F171" s="41" t="s">
        <v>912</v>
      </c>
      <c r="G171" s="41">
        <v>2017</v>
      </c>
      <c r="H171" s="41">
        <v>380</v>
      </c>
      <c r="I171" s="41">
        <v>20700</v>
      </c>
      <c r="J171" s="387">
        <f t="shared" si="2"/>
        <v>7866000</v>
      </c>
      <c r="K171" s="41"/>
      <c r="L171" s="50">
        <v>380</v>
      </c>
      <c r="M171" s="41"/>
      <c r="N171" s="41"/>
      <c r="O171" s="41"/>
      <c r="T171" s="392"/>
    </row>
    <row r="172" spans="1:20" x14ac:dyDescent="0.2">
      <c r="A172" s="426">
        <v>160</v>
      </c>
      <c r="B172" s="41" t="s">
        <v>516</v>
      </c>
      <c r="C172" s="41" t="s">
        <v>492</v>
      </c>
      <c r="D172" s="103"/>
      <c r="E172" s="48" t="s">
        <v>1461</v>
      </c>
      <c r="F172" s="41" t="s">
        <v>912</v>
      </c>
      <c r="G172" s="41">
        <v>2017</v>
      </c>
      <c r="H172" s="41">
        <v>380</v>
      </c>
      <c r="I172" s="41">
        <v>17600</v>
      </c>
      <c r="J172" s="387">
        <f t="shared" si="2"/>
        <v>6688000</v>
      </c>
      <c r="K172" s="41"/>
      <c r="L172" s="50">
        <v>380</v>
      </c>
      <c r="M172" s="41"/>
      <c r="N172" s="41"/>
      <c r="O172" s="41"/>
      <c r="T172" s="392"/>
    </row>
    <row r="173" spans="1:20" x14ac:dyDescent="0.2">
      <c r="A173" s="426">
        <v>161</v>
      </c>
      <c r="B173" s="41" t="s">
        <v>497</v>
      </c>
      <c r="C173" s="41" t="s">
        <v>477</v>
      </c>
      <c r="D173" s="103"/>
      <c r="E173" s="48" t="s">
        <v>1461</v>
      </c>
      <c r="F173" s="41" t="s">
        <v>912</v>
      </c>
      <c r="G173" s="41">
        <v>2017</v>
      </c>
      <c r="H173" s="41">
        <v>172</v>
      </c>
      <c r="I173" s="41">
        <v>18100</v>
      </c>
      <c r="J173" s="387">
        <f t="shared" si="2"/>
        <v>3113200</v>
      </c>
      <c r="K173" s="41"/>
      <c r="L173" s="50">
        <v>172</v>
      </c>
      <c r="M173" s="41"/>
      <c r="N173" s="41"/>
      <c r="O173" s="41"/>
      <c r="T173" s="392"/>
    </row>
    <row r="174" spans="1:20" x14ac:dyDescent="0.2">
      <c r="A174" s="426">
        <v>162</v>
      </c>
      <c r="B174" s="41" t="s">
        <v>517</v>
      </c>
      <c r="C174" s="41" t="s">
        <v>494</v>
      </c>
      <c r="D174" s="103"/>
      <c r="E174" s="48" t="s">
        <v>1461</v>
      </c>
      <c r="F174" s="41" t="s">
        <v>912</v>
      </c>
      <c r="G174" s="41">
        <v>2017</v>
      </c>
      <c r="H174" s="41">
        <v>380</v>
      </c>
      <c r="I174" s="41">
        <v>14600</v>
      </c>
      <c r="J174" s="387">
        <f t="shared" si="2"/>
        <v>5548000</v>
      </c>
      <c r="K174" s="41"/>
      <c r="L174" s="50">
        <v>380</v>
      </c>
      <c r="M174" s="41"/>
      <c r="N174" s="41"/>
      <c r="O174" s="41"/>
      <c r="T174" s="392"/>
    </row>
    <row r="175" spans="1:20" x14ac:dyDescent="0.2">
      <c r="A175" s="426">
        <v>163</v>
      </c>
      <c r="B175" s="41" t="s">
        <v>499</v>
      </c>
      <c r="C175" s="41" t="s">
        <v>494</v>
      </c>
      <c r="D175" s="103"/>
      <c r="E175" s="48" t="s">
        <v>1450</v>
      </c>
      <c r="F175" s="41" t="s">
        <v>912</v>
      </c>
      <c r="G175" s="41">
        <v>2017</v>
      </c>
      <c r="H175" s="41">
        <v>40</v>
      </c>
      <c r="I175" s="41">
        <v>9400</v>
      </c>
      <c r="J175" s="387">
        <f t="shared" si="2"/>
        <v>376000</v>
      </c>
      <c r="K175" s="41"/>
      <c r="L175" s="50">
        <v>40</v>
      </c>
      <c r="M175" s="41"/>
      <c r="N175" s="41"/>
      <c r="O175" s="41"/>
      <c r="T175" s="392"/>
    </row>
    <row r="176" spans="1:20" x14ac:dyDescent="0.2">
      <c r="A176" s="426">
        <v>164</v>
      </c>
      <c r="B176" s="41" t="s">
        <v>518</v>
      </c>
      <c r="C176" s="41" t="s">
        <v>488</v>
      </c>
      <c r="D176" s="103"/>
      <c r="E176" s="48" t="s">
        <v>1461</v>
      </c>
      <c r="F176" s="41" t="s">
        <v>912</v>
      </c>
      <c r="G176" s="41">
        <v>2017</v>
      </c>
      <c r="H176" s="41">
        <v>380</v>
      </c>
      <c r="I176" s="41">
        <v>15100</v>
      </c>
      <c r="J176" s="387">
        <f t="shared" si="2"/>
        <v>5738000</v>
      </c>
      <c r="K176" s="41"/>
      <c r="L176" s="50">
        <v>380</v>
      </c>
      <c r="M176" s="41"/>
      <c r="N176" s="41"/>
      <c r="O176" s="41"/>
      <c r="T176" s="392"/>
    </row>
    <row r="177" spans="1:20" x14ac:dyDescent="0.2">
      <c r="A177" s="426">
        <v>165</v>
      </c>
      <c r="B177" s="41" t="s">
        <v>519</v>
      </c>
      <c r="C177" s="41" t="s">
        <v>307</v>
      </c>
      <c r="D177" s="103"/>
      <c r="E177" s="48" t="s">
        <v>1450</v>
      </c>
      <c r="F177" s="41" t="s">
        <v>914</v>
      </c>
      <c r="G177" s="41">
        <v>2017</v>
      </c>
      <c r="H177" s="41">
        <v>35</v>
      </c>
      <c r="I177" s="41">
        <v>67000</v>
      </c>
      <c r="J177" s="387">
        <f t="shared" si="2"/>
        <v>2345000</v>
      </c>
      <c r="K177" s="41"/>
      <c r="L177" s="50">
        <v>35</v>
      </c>
      <c r="M177" s="41"/>
      <c r="N177" s="41"/>
      <c r="O177" s="41"/>
      <c r="T177" s="392"/>
    </row>
    <row r="178" spans="1:20" x14ac:dyDescent="0.2">
      <c r="A178" s="426">
        <v>166</v>
      </c>
      <c r="B178" s="41" t="s">
        <v>520</v>
      </c>
      <c r="C178" s="41" t="s">
        <v>479</v>
      </c>
      <c r="D178" s="103"/>
      <c r="E178" s="48" t="s">
        <v>1450</v>
      </c>
      <c r="F178" s="41" t="s">
        <v>914</v>
      </c>
      <c r="G178" s="41">
        <v>2017</v>
      </c>
      <c r="H178" s="41">
        <v>35</v>
      </c>
      <c r="I178" s="41">
        <v>106000</v>
      </c>
      <c r="J178" s="387">
        <f t="shared" si="2"/>
        <v>3710000</v>
      </c>
      <c r="K178" s="41"/>
      <c r="L178" s="50">
        <v>35</v>
      </c>
      <c r="M178" s="41"/>
      <c r="N178" s="41"/>
      <c r="O178" s="41"/>
      <c r="T178" s="392"/>
    </row>
    <row r="179" spans="1:20" x14ac:dyDescent="0.2">
      <c r="A179" s="426">
        <v>167</v>
      </c>
      <c r="B179" s="41" t="s">
        <v>521</v>
      </c>
      <c r="C179" s="41" t="s">
        <v>477</v>
      </c>
      <c r="D179" s="103"/>
      <c r="E179" s="48" t="s">
        <v>1450</v>
      </c>
      <c r="F179" s="41" t="s">
        <v>914</v>
      </c>
      <c r="G179" s="41">
        <v>2017</v>
      </c>
      <c r="H179" s="41">
        <v>35</v>
      </c>
      <c r="I179" s="41">
        <v>63000</v>
      </c>
      <c r="J179" s="387">
        <f t="shared" si="2"/>
        <v>2205000</v>
      </c>
      <c r="K179" s="41"/>
      <c r="L179" s="50">
        <v>35</v>
      </c>
      <c r="M179" s="41"/>
      <c r="N179" s="41"/>
      <c r="O179" s="41"/>
      <c r="T179" s="392"/>
    </row>
    <row r="180" spans="1:20" x14ac:dyDescent="0.2">
      <c r="A180" s="426">
        <v>168</v>
      </c>
      <c r="B180" s="41" t="s">
        <v>522</v>
      </c>
      <c r="C180" s="41" t="s">
        <v>307</v>
      </c>
      <c r="D180" s="103"/>
      <c r="E180" s="48" t="s">
        <v>1450</v>
      </c>
      <c r="F180" s="41" t="s">
        <v>914</v>
      </c>
      <c r="G180" s="41">
        <v>2017</v>
      </c>
      <c r="H180" s="41">
        <v>35</v>
      </c>
      <c r="I180" s="41">
        <v>90000</v>
      </c>
      <c r="J180" s="387">
        <f t="shared" si="2"/>
        <v>3150000</v>
      </c>
      <c r="K180" s="41"/>
      <c r="L180" s="50">
        <v>35</v>
      </c>
      <c r="M180" s="41"/>
      <c r="N180" s="41"/>
      <c r="O180" s="41"/>
      <c r="T180" s="392"/>
    </row>
    <row r="181" spans="1:20" x14ac:dyDescent="0.2">
      <c r="A181" s="426">
        <v>169</v>
      </c>
      <c r="B181" s="41" t="s">
        <v>523</v>
      </c>
      <c r="C181" s="41" t="s">
        <v>479</v>
      </c>
      <c r="D181" s="103"/>
      <c r="E181" s="48" t="s">
        <v>1450</v>
      </c>
      <c r="F181" s="41" t="s">
        <v>914</v>
      </c>
      <c r="G181" s="41">
        <v>2017</v>
      </c>
      <c r="H181" s="41">
        <v>35</v>
      </c>
      <c r="I181" s="41">
        <v>91000</v>
      </c>
      <c r="J181" s="387">
        <f t="shared" si="2"/>
        <v>3185000</v>
      </c>
      <c r="K181" s="41"/>
      <c r="L181" s="50">
        <v>35</v>
      </c>
      <c r="M181" s="41"/>
      <c r="N181" s="41"/>
      <c r="O181" s="41"/>
      <c r="T181" s="392"/>
    </row>
    <row r="182" spans="1:20" x14ac:dyDescent="0.2">
      <c r="A182" s="426">
        <v>170</v>
      </c>
      <c r="B182" s="41" t="s">
        <v>524</v>
      </c>
      <c r="C182" s="41" t="s">
        <v>477</v>
      </c>
      <c r="D182" s="103"/>
      <c r="E182" s="48" t="s">
        <v>1450</v>
      </c>
      <c r="F182" s="41" t="s">
        <v>914</v>
      </c>
      <c r="G182" s="41">
        <v>2017</v>
      </c>
      <c r="H182" s="41">
        <v>35</v>
      </c>
      <c r="I182" s="41">
        <v>59000</v>
      </c>
      <c r="J182" s="387">
        <f t="shared" si="2"/>
        <v>2065000</v>
      </c>
      <c r="K182" s="41"/>
      <c r="L182" s="50">
        <v>35</v>
      </c>
      <c r="M182" s="41"/>
      <c r="N182" s="41"/>
      <c r="O182" s="41"/>
      <c r="T182" s="392"/>
    </row>
    <row r="183" spans="1:20" x14ac:dyDescent="0.2">
      <c r="A183" s="426">
        <v>171</v>
      </c>
      <c r="B183" s="41" t="s">
        <v>525</v>
      </c>
      <c r="C183" s="41" t="s">
        <v>480</v>
      </c>
      <c r="D183" s="103"/>
      <c r="E183" s="48" t="s">
        <v>1450</v>
      </c>
      <c r="F183" s="41" t="s">
        <v>915</v>
      </c>
      <c r="G183" s="41">
        <v>2017</v>
      </c>
      <c r="H183" s="41">
        <v>35</v>
      </c>
      <c r="I183" s="41">
        <v>125000</v>
      </c>
      <c r="J183" s="387">
        <f t="shared" si="2"/>
        <v>4375000</v>
      </c>
      <c r="K183" s="41"/>
      <c r="L183" s="50">
        <v>35</v>
      </c>
      <c r="M183" s="41"/>
      <c r="N183" s="41"/>
      <c r="O183" s="41"/>
      <c r="T183" s="392"/>
    </row>
    <row r="184" spans="1:20" x14ac:dyDescent="0.2">
      <c r="A184" s="426">
        <v>172</v>
      </c>
      <c r="B184" s="41" t="s">
        <v>526</v>
      </c>
      <c r="C184" s="41" t="s">
        <v>480</v>
      </c>
      <c r="D184" s="103"/>
      <c r="E184" s="48" t="s">
        <v>1450</v>
      </c>
      <c r="F184" s="41" t="s">
        <v>915</v>
      </c>
      <c r="G184" s="41">
        <v>2017</v>
      </c>
      <c r="H184" s="41">
        <v>35</v>
      </c>
      <c r="I184" s="41">
        <v>162000</v>
      </c>
      <c r="J184" s="387">
        <f t="shared" si="2"/>
        <v>5670000</v>
      </c>
      <c r="K184" s="41"/>
      <c r="L184" s="50">
        <v>35</v>
      </c>
      <c r="M184" s="41"/>
      <c r="N184" s="41"/>
      <c r="O184" s="41"/>
      <c r="T184" s="392"/>
    </row>
    <row r="185" spans="1:20" x14ac:dyDescent="0.2">
      <c r="A185" s="426">
        <v>173</v>
      </c>
      <c r="B185" s="41" t="s">
        <v>527</v>
      </c>
      <c r="C185" s="41" t="s">
        <v>487</v>
      </c>
      <c r="D185" s="103"/>
      <c r="E185" s="48" t="s">
        <v>1450</v>
      </c>
      <c r="F185" s="41" t="s">
        <v>915</v>
      </c>
      <c r="G185" s="41">
        <v>2017</v>
      </c>
      <c r="H185" s="41">
        <v>35</v>
      </c>
      <c r="I185" s="41">
        <v>80000</v>
      </c>
      <c r="J185" s="387">
        <f t="shared" si="2"/>
        <v>2800000</v>
      </c>
      <c r="K185" s="41"/>
      <c r="L185" s="50">
        <v>35</v>
      </c>
      <c r="M185" s="41"/>
      <c r="N185" s="41"/>
      <c r="O185" s="41"/>
      <c r="T185" s="392"/>
    </row>
    <row r="186" spans="1:20" x14ac:dyDescent="0.2">
      <c r="A186" s="426">
        <v>174</v>
      </c>
      <c r="B186" s="41" t="s">
        <v>528</v>
      </c>
      <c r="C186" s="41" t="s">
        <v>487</v>
      </c>
      <c r="D186" s="103"/>
      <c r="E186" s="48" t="s">
        <v>1450</v>
      </c>
      <c r="F186" s="41" t="s">
        <v>915</v>
      </c>
      <c r="G186" s="41">
        <v>2017</v>
      </c>
      <c r="H186" s="41">
        <v>35</v>
      </c>
      <c r="I186" s="41">
        <v>80000</v>
      </c>
      <c r="J186" s="387">
        <f t="shared" si="2"/>
        <v>2800000</v>
      </c>
      <c r="K186" s="41"/>
      <c r="L186" s="50">
        <v>35</v>
      </c>
      <c r="M186" s="41"/>
      <c r="N186" s="41"/>
      <c r="O186" s="41"/>
      <c r="T186" s="392"/>
    </row>
    <row r="187" spans="1:20" x14ac:dyDescent="0.2">
      <c r="A187" s="426">
        <v>175</v>
      </c>
      <c r="B187" s="41" t="s">
        <v>525</v>
      </c>
      <c r="C187" s="41" t="s">
        <v>480</v>
      </c>
      <c r="D187" s="103"/>
      <c r="E187" s="48" t="s">
        <v>1450</v>
      </c>
      <c r="F187" s="41" t="s">
        <v>915</v>
      </c>
      <c r="G187" s="41">
        <v>2017</v>
      </c>
      <c r="H187" s="41">
        <v>15</v>
      </c>
      <c r="I187" s="41">
        <v>125000</v>
      </c>
      <c r="J187" s="387">
        <f t="shared" si="2"/>
        <v>1875000</v>
      </c>
      <c r="K187" s="41"/>
      <c r="L187" s="50">
        <v>15</v>
      </c>
      <c r="M187" s="41"/>
      <c r="N187" s="41"/>
      <c r="O187" s="41"/>
      <c r="T187" s="392"/>
    </row>
    <row r="188" spans="1:20" x14ac:dyDescent="0.2">
      <c r="A188" s="426">
        <v>176</v>
      </c>
      <c r="B188" s="41" t="s">
        <v>526</v>
      </c>
      <c r="C188" s="41" t="s">
        <v>480</v>
      </c>
      <c r="D188" s="103"/>
      <c r="E188" s="48" t="s">
        <v>1450</v>
      </c>
      <c r="F188" s="41" t="s">
        <v>915</v>
      </c>
      <c r="G188" s="41">
        <v>2017</v>
      </c>
      <c r="H188" s="41">
        <v>15</v>
      </c>
      <c r="I188" s="41">
        <v>162000</v>
      </c>
      <c r="J188" s="387">
        <f t="shared" si="2"/>
        <v>2430000</v>
      </c>
      <c r="K188" s="41"/>
      <c r="L188" s="50">
        <v>15</v>
      </c>
      <c r="M188" s="41"/>
      <c r="N188" s="41"/>
      <c r="O188" s="41"/>
      <c r="T188" s="392"/>
    </row>
    <row r="189" spans="1:20" x14ac:dyDescent="0.2">
      <c r="A189" s="426">
        <v>177</v>
      </c>
      <c r="B189" s="41" t="s">
        <v>527</v>
      </c>
      <c r="C189" s="41" t="s">
        <v>487</v>
      </c>
      <c r="D189" s="103"/>
      <c r="E189" s="48" t="s">
        <v>1450</v>
      </c>
      <c r="F189" s="41" t="s">
        <v>915</v>
      </c>
      <c r="G189" s="41">
        <v>2017</v>
      </c>
      <c r="H189" s="41">
        <v>15</v>
      </c>
      <c r="I189" s="41">
        <v>80000</v>
      </c>
      <c r="J189" s="387">
        <f t="shared" si="2"/>
        <v>1200000</v>
      </c>
      <c r="K189" s="41"/>
      <c r="L189" s="50">
        <v>15</v>
      </c>
      <c r="M189" s="41"/>
      <c r="N189" s="41"/>
      <c r="O189" s="41"/>
      <c r="T189" s="392"/>
    </row>
    <row r="190" spans="1:20" x14ac:dyDescent="0.2">
      <c r="A190" s="426">
        <v>178</v>
      </c>
      <c r="B190" s="41" t="s">
        <v>525</v>
      </c>
      <c r="C190" s="41" t="s">
        <v>480</v>
      </c>
      <c r="D190" s="103"/>
      <c r="E190" s="48" t="s">
        <v>1450</v>
      </c>
      <c r="F190" s="41" t="s">
        <v>915</v>
      </c>
      <c r="G190" s="41">
        <v>2017</v>
      </c>
      <c r="H190" s="41">
        <v>30</v>
      </c>
      <c r="I190" s="41">
        <v>125000</v>
      </c>
      <c r="J190" s="387">
        <f t="shared" si="2"/>
        <v>3750000</v>
      </c>
      <c r="K190" s="41"/>
      <c r="L190" s="50">
        <v>30</v>
      </c>
      <c r="M190" s="41"/>
      <c r="N190" s="41"/>
      <c r="O190" s="41"/>
      <c r="T190" s="392"/>
    </row>
    <row r="191" spans="1:20" x14ac:dyDescent="0.2">
      <c r="A191" s="426">
        <v>179</v>
      </c>
      <c r="B191" s="41" t="s">
        <v>526</v>
      </c>
      <c r="C191" s="41" t="s">
        <v>480</v>
      </c>
      <c r="D191" s="103"/>
      <c r="E191" s="48" t="s">
        <v>1450</v>
      </c>
      <c r="F191" s="41" t="s">
        <v>915</v>
      </c>
      <c r="G191" s="41">
        <v>2017</v>
      </c>
      <c r="H191" s="41">
        <v>30</v>
      </c>
      <c r="I191" s="41">
        <v>162000</v>
      </c>
      <c r="J191" s="387">
        <f t="shared" si="2"/>
        <v>4860000</v>
      </c>
      <c r="K191" s="41"/>
      <c r="L191" s="50">
        <v>30</v>
      </c>
      <c r="M191" s="41"/>
      <c r="N191" s="41"/>
      <c r="O191" s="41"/>
      <c r="T191" s="392"/>
    </row>
    <row r="192" spans="1:20" x14ac:dyDescent="0.2">
      <c r="A192" s="426">
        <v>180</v>
      </c>
      <c r="B192" s="41" t="s">
        <v>529</v>
      </c>
      <c r="C192" s="41" t="s">
        <v>485</v>
      </c>
      <c r="D192" s="103"/>
      <c r="E192" s="48" t="s">
        <v>1450</v>
      </c>
      <c r="F192" s="41" t="s">
        <v>916</v>
      </c>
      <c r="G192" s="41">
        <v>2017</v>
      </c>
      <c r="H192" s="41">
        <v>50</v>
      </c>
      <c r="I192" s="41">
        <v>58000</v>
      </c>
      <c r="J192" s="387">
        <f t="shared" si="2"/>
        <v>2900000</v>
      </c>
      <c r="K192" s="41"/>
      <c r="L192" s="50">
        <v>50</v>
      </c>
      <c r="M192" s="41"/>
      <c r="N192" s="41"/>
      <c r="O192" s="41"/>
      <c r="T192" s="392"/>
    </row>
    <row r="193" spans="1:20" x14ac:dyDescent="0.2">
      <c r="A193" s="426">
        <v>181</v>
      </c>
      <c r="B193" s="41" t="s">
        <v>502</v>
      </c>
      <c r="C193" s="41" t="s">
        <v>491</v>
      </c>
      <c r="D193" s="103"/>
      <c r="E193" s="48" t="s">
        <v>1450</v>
      </c>
      <c r="F193" s="41" t="s">
        <v>916</v>
      </c>
      <c r="G193" s="41">
        <v>2017</v>
      </c>
      <c r="H193" s="41">
        <v>50</v>
      </c>
      <c r="I193" s="41">
        <v>56000</v>
      </c>
      <c r="J193" s="387">
        <f t="shared" si="2"/>
        <v>2800000</v>
      </c>
      <c r="K193" s="41"/>
      <c r="L193" s="50">
        <v>50</v>
      </c>
      <c r="M193" s="41"/>
      <c r="N193" s="41"/>
      <c r="O193" s="41"/>
      <c r="T193" s="392"/>
    </row>
    <row r="194" spans="1:20" x14ac:dyDescent="0.2">
      <c r="A194" s="426">
        <v>182</v>
      </c>
      <c r="B194" s="41" t="s">
        <v>530</v>
      </c>
      <c r="C194" s="41" t="s">
        <v>481</v>
      </c>
      <c r="D194" s="103"/>
      <c r="E194" s="48" t="s">
        <v>1450</v>
      </c>
      <c r="F194" s="41" t="s">
        <v>916</v>
      </c>
      <c r="G194" s="41">
        <v>2017</v>
      </c>
      <c r="H194" s="41">
        <v>50</v>
      </c>
      <c r="I194" s="41">
        <v>80000</v>
      </c>
      <c r="J194" s="387">
        <f t="shared" si="2"/>
        <v>4000000</v>
      </c>
      <c r="K194" s="41"/>
      <c r="L194" s="50">
        <v>50</v>
      </c>
      <c r="M194" s="41"/>
      <c r="N194" s="41"/>
      <c r="O194" s="41"/>
      <c r="T194" s="392"/>
    </row>
    <row r="195" spans="1:20" x14ac:dyDescent="0.2">
      <c r="A195" s="426">
        <v>183</v>
      </c>
      <c r="B195" s="41" t="s">
        <v>531</v>
      </c>
      <c r="C195" s="41" t="s">
        <v>485</v>
      </c>
      <c r="D195" s="103"/>
      <c r="E195" s="48" t="s">
        <v>1450</v>
      </c>
      <c r="F195" s="41" t="s">
        <v>916</v>
      </c>
      <c r="G195" s="41">
        <v>2017</v>
      </c>
      <c r="H195" s="41">
        <v>50</v>
      </c>
      <c r="I195" s="41">
        <v>80000</v>
      </c>
      <c r="J195" s="387">
        <f t="shared" si="2"/>
        <v>4000000</v>
      </c>
      <c r="K195" s="41"/>
      <c r="L195" s="50">
        <v>50</v>
      </c>
      <c r="M195" s="41"/>
      <c r="N195" s="41"/>
      <c r="O195" s="41"/>
      <c r="T195" s="392"/>
    </row>
    <row r="196" spans="1:20" x14ac:dyDescent="0.2">
      <c r="A196" s="426">
        <v>184</v>
      </c>
      <c r="B196" s="41" t="s">
        <v>532</v>
      </c>
      <c r="C196" s="41" t="s">
        <v>481</v>
      </c>
      <c r="D196" s="103"/>
      <c r="E196" s="48" t="s">
        <v>1450</v>
      </c>
      <c r="F196" s="41" t="s">
        <v>916</v>
      </c>
      <c r="G196" s="41">
        <v>2017</v>
      </c>
      <c r="H196" s="41">
        <v>50</v>
      </c>
      <c r="I196" s="41">
        <v>62000</v>
      </c>
      <c r="J196" s="387">
        <f t="shared" si="2"/>
        <v>3100000</v>
      </c>
      <c r="K196" s="41"/>
      <c r="L196" s="50">
        <v>50</v>
      </c>
      <c r="M196" s="41"/>
      <c r="N196" s="41"/>
      <c r="O196" s="41"/>
      <c r="T196" s="392"/>
    </row>
    <row r="197" spans="1:20" x14ac:dyDescent="0.2">
      <c r="A197" s="426">
        <v>185</v>
      </c>
      <c r="B197" s="41" t="s">
        <v>519</v>
      </c>
      <c r="C197" s="41" t="s">
        <v>307</v>
      </c>
      <c r="D197" s="103"/>
      <c r="E197" s="48" t="s">
        <v>1450</v>
      </c>
      <c r="F197" s="41" t="s">
        <v>914</v>
      </c>
      <c r="G197" s="41">
        <v>2017</v>
      </c>
      <c r="H197" s="41">
        <v>45</v>
      </c>
      <c r="I197" s="41">
        <v>67000</v>
      </c>
      <c r="J197" s="387">
        <f t="shared" si="2"/>
        <v>3015000</v>
      </c>
      <c r="K197" s="41"/>
      <c r="L197" s="50">
        <v>45</v>
      </c>
      <c r="M197" s="41"/>
      <c r="N197" s="41"/>
      <c r="O197" s="41"/>
      <c r="T197" s="392"/>
    </row>
    <row r="198" spans="1:20" x14ac:dyDescent="0.2">
      <c r="A198" s="426">
        <v>186</v>
      </c>
      <c r="B198" s="41" t="s">
        <v>520</v>
      </c>
      <c r="C198" s="41" t="s">
        <v>479</v>
      </c>
      <c r="D198" s="103"/>
      <c r="E198" s="48" t="s">
        <v>1450</v>
      </c>
      <c r="F198" s="41" t="s">
        <v>914</v>
      </c>
      <c r="G198" s="41">
        <v>2017</v>
      </c>
      <c r="H198" s="41">
        <v>45</v>
      </c>
      <c r="I198" s="41">
        <v>106000</v>
      </c>
      <c r="J198" s="387">
        <f t="shared" si="2"/>
        <v>4770000</v>
      </c>
      <c r="K198" s="41"/>
      <c r="L198" s="50">
        <v>45</v>
      </c>
      <c r="M198" s="41"/>
      <c r="N198" s="41"/>
      <c r="O198" s="41"/>
      <c r="T198" s="392"/>
    </row>
    <row r="199" spans="1:20" x14ac:dyDescent="0.2">
      <c r="A199" s="426">
        <v>187</v>
      </c>
      <c r="B199" s="41" t="s">
        <v>521</v>
      </c>
      <c r="C199" s="41" t="s">
        <v>477</v>
      </c>
      <c r="D199" s="103"/>
      <c r="E199" s="48" t="s">
        <v>1450</v>
      </c>
      <c r="F199" s="41" t="s">
        <v>914</v>
      </c>
      <c r="G199" s="41">
        <v>2017</v>
      </c>
      <c r="H199" s="41">
        <v>45</v>
      </c>
      <c r="I199" s="41">
        <v>63000</v>
      </c>
      <c r="J199" s="387">
        <f t="shared" si="2"/>
        <v>2835000</v>
      </c>
      <c r="K199" s="41"/>
      <c r="L199" s="50">
        <v>45</v>
      </c>
      <c r="M199" s="41"/>
      <c r="N199" s="41"/>
      <c r="O199" s="41"/>
      <c r="T199" s="392"/>
    </row>
    <row r="200" spans="1:20" x14ac:dyDescent="0.2">
      <c r="A200" s="426">
        <v>188</v>
      </c>
      <c r="B200" s="41" t="s">
        <v>522</v>
      </c>
      <c r="C200" s="41" t="s">
        <v>307</v>
      </c>
      <c r="D200" s="103"/>
      <c r="E200" s="48" t="s">
        <v>1450</v>
      </c>
      <c r="F200" s="41" t="s">
        <v>914</v>
      </c>
      <c r="G200" s="41">
        <v>2017</v>
      </c>
      <c r="H200" s="41">
        <v>45</v>
      </c>
      <c r="I200" s="41">
        <v>90000</v>
      </c>
      <c r="J200" s="387">
        <f t="shared" si="2"/>
        <v>4050000</v>
      </c>
      <c r="K200" s="41"/>
      <c r="L200" s="50">
        <v>45</v>
      </c>
      <c r="M200" s="41"/>
      <c r="N200" s="41"/>
      <c r="O200" s="41"/>
      <c r="T200" s="392"/>
    </row>
    <row r="201" spans="1:20" x14ac:dyDescent="0.2">
      <c r="A201" s="426">
        <v>189</v>
      </c>
      <c r="B201" s="41" t="s">
        <v>523</v>
      </c>
      <c r="C201" s="41" t="s">
        <v>479</v>
      </c>
      <c r="D201" s="103"/>
      <c r="E201" s="48" t="s">
        <v>1450</v>
      </c>
      <c r="F201" s="41" t="s">
        <v>914</v>
      </c>
      <c r="G201" s="41">
        <v>2017</v>
      </c>
      <c r="H201" s="41">
        <v>45</v>
      </c>
      <c r="I201" s="41">
        <v>91000</v>
      </c>
      <c r="J201" s="387">
        <f t="shared" si="2"/>
        <v>4095000</v>
      </c>
      <c r="K201" s="41"/>
      <c r="L201" s="50">
        <v>45</v>
      </c>
      <c r="M201" s="41"/>
      <c r="N201" s="41"/>
      <c r="O201" s="41"/>
      <c r="T201" s="392"/>
    </row>
    <row r="202" spans="1:20" x14ac:dyDescent="0.2">
      <c r="A202" s="426">
        <v>190</v>
      </c>
      <c r="B202" s="41" t="s">
        <v>524</v>
      </c>
      <c r="C202" s="41" t="s">
        <v>477</v>
      </c>
      <c r="D202" s="103"/>
      <c r="E202" s="48" t="s">
        <v>1450</v>
      </c>
      <c r="F202" s="41" t="s">
        <v>914</v>
      </c>
      <c r="G202" s="41">
        <v>2017</v>
      </c>
      <c r="H202" s="41">
        <v>45</v>
      </c>
      <c r="I202" s="41">
        <v>59000</v>
      </c>
      <c r="J202" s="387">
        <f t="shared" si="2"/>
        <v>2655000</v>
      </c>
      <c r="K202" s="41"/>
      <c r="L202" s="50">
        <v>45</v>
      </c>
      <c r="M202" s="41"/>
      <c r="N202" s="41"/>
      <c r="O202" s="41"/>
      <c r="T202" s="392"/>
    </row>
    <row r="203" spans="1:20" x14ac:dyDescent="0.2">
      <c r="A203" s="426">
        <v>191</v>
      </c>
      <c r="B203" s="41" t="s">
        <v>529</v>
      </c>
      <c r="C203" s="41" t="s">
        <v>485</v>
      </c>
      <c r="D203" s="103"/>
      <c r="E203" s="48" t="s">
        <v>1450</v>
      </c>
      <c r="F203" s="41" t="s">
        <v>916</v>
      </c>
      <c r="G203" s="41">
        <v>2017</v>
      </c>
      <c r="H203" s="41">
        <v>30</v>
      </c>
      <c r="I203" s="41">
        <v>58000</v>
      </c>
      <c r="J203" s="387">
        <f t="shared" si="2"/>
        <v>1740000</v>
      </c>
      <c r="K203" s="41"/>
      <c r="L203" s="50">
        <v>30</v>
      </c>
      <c r="M203" s="41"/>
      <c r="N203" s="41"/>
      <c r="O203" s="41"/>
      <c r="T203" s="392"/>
    </row>
    <row r="204" spans="1:20" x14ac:dyDescent="0.2">
      <c r="A204" s="426">
        <v>192</v>
      </c>
      <c r="B204" s="41" t="s">
        <v>502</v>
      </c>
      <c r="C204" s="41" t="s">
        <v>491</v>
      </c>
      <c r="D204" s="103"/>
      <c r="E204" s="48" t="s">
        <v>1450</v>
      </c>
      <c r="F204" s="41" t="s">
        <v>916</v>
      </c>
      <c r="G204" s="41">
        <v>2017</v>
      </c>
      <c r="H204" s="41">
        <v>30</v>
      </c>
      <c r="I204" s="41">
        <v>56000</v>
      </c>
      <c r="J204" s="387">
        <f t="shared" si="2"/>
        <v>1680000</v>
      </c>
      <c r="K204" s="41"/>
      <c r="L204" s="50">
        <v>30</v>
      </c>
      <c r="M204" s="41"/>
      <c r="N204" s="41"/>
      <c r="O204" s="41"/>
      <c r="T204" s="392"/>
    </row>
    <row r="205" spans="1:20" x14ac:dyDescent="0.2">
      <c r="A205" s="426">
        <v>193</v>
      </c>
      <c r="B205" s="41" t="s">
        <v>530</v>
      </c>
      <c r="C205" s="41" t="s">
        <v>481</v>
      </c>
      <c r="D205" s="103"/>
      <c r="E205" s="48" t="s">
        <v>1450</v>
      </c>
      <c r="F205" s="41" t="s">
        <v>916</v>
      </c>
      <c r="G205" s="41">
        <v>2017</v>
      </c>
      <c r="H205" s="41">
        <v>30</v>
      </c>
      <c r="I205" s="41">
        <v>80000</v>
      </c>
      <c r="J205" s="387">
        <f t="shared" ref="J205:J268" si="3">H205*I205</f>
        <v>2400000</v>
      </c>
      <c r="K205" s="41"/>
      <c r="L205" s="50">
        <v>30</v>
      </c>
      <c r="M205" s="41"/>
      <c r="N205" s="41"/>
      <c r="O205" s="41"/>
      <c r="T205" s="392"/>
    </row>
    <row r="206" spans="1:20" x14ac:dyDescent="0.2">
      <c r="A206" s="426">
        <v>194</v>
      </c>
      <c r="B206" s="41" t="s">
        <v>532</v>
      </c>
      <c r="C206" s="41" t="s">
        <v>481</v>
      </c>
      <c r="D206" s="103"/>
      <c r="E206" s="48" t="s">
        <v>1450</v>
      </c>
      <c r="F206" s="41" t="s">
        <v>916</v>
      </c>
      <c r="G206" s="41">
        <v>2017</v>
      </c>
      <c r="H206" s="41">
        <v>30</v>
      </c>
      <c r="I206" s="41">
        <v>62000</v>
      </c>
      <c r="J206" s="387">
        <f t="shared" si="3"/>
        <v>1860000</v>
      </c>
      <c r="K206" s="41"/>
      <c r="L206" s="50">
        <v>30</v>
      </c>
      <c r="M206" s="41"/>
      <c r="N206" s="41"/>
      <c r="O206" s="41"/>
      <c r="T206" s="392"/>
    </row>
    <row r="207" spans="1:20" x14ac:dyDescent="0.2">
      <c r="A207" s="426">
        <v>195</v>
      </c>
      <c r="B207" s="41" t="s">
        <v>533</v>
      </c>
      <c r="C207" s="41" t="s">
        <v>486</v>
      </c>
      <c r="D207" s="103"/>
      <c r="E207" s="48" t="s">
        <v>1450</v>
      </c>
      <c r="F207" s="41" t="s">
        <v>912</v>
      </c>
      <c r="G207" s="41">
        <v>2017</v>
      </c>
      <c r="H207" s="41">
        <v>42</v>
      </c>
      <c r="I207" s="41">
        <v>110000</v>
      </c>
      <c r="J207" s="387">
        <f t="shared" si="3"/>
        <v>4620000</v>
      </c>
      <c r="K207" s="41"/>
      <c r="L207" s="50">
        <v>42</v>
      </c>
      <c r="M207" s="41"/>
      <c r="N207" s="41"/>
      <c r="O207" s="41"/>
      <c r="T207" s="392"/>
    </row>
    <row r="208" spans="1:20" x14ac:dyDescent="0.2">
      <c r="A208" s="426">
        <v>196</v>
      </c>
      <c r="B208" s="41" t="s">
        <v>534</v>
      </c>
      <c r="C208" s="41" t="s">
        <v>486</v>
      </c>
      <c r="D208" s="103"/>
      <c r="E208" s="48" t="s">
        <v>1450</v>
      </c>
      <c r="F208" s="41" t="s">
        <v>912</v>
      </c>
      <c r="G208" s="41">
        <v>2017</v>
      </c>
      <c r="H208" s="41">
        <v>50</v>
      </c>
      <c r="I208" s="41">
        <v>85000</v>
      </c>
      <c r="J208" s="387">
        <f t="shared" si="3"/>
        <v>4250000</v>
      </c>
      <c r="K208" s="41"/>
      <c r="L208" s="50">
        <v>50</v>
      </c>
      <c r="M208" s="41"/>
      <c r="N208" s="41"/>
      <c r="O208" s="41"/>
      <c r="T208" s="392"/>
    </row>
    <row r="209" spans="1:20" x14ac:dyDescent="0.2">
      <c r="A209" s="426">
        <v>197</v>
      </c>
      <c r="B209" s="41" t="s">
        <v>533</v>
      </c>
      <c r="C209" s="41" t="s">
        <v>486</v>
      </c>
      <c r="D209" s="103"/>
      <c r="E209" s="48" t="s">
        <v>1450</v>
      </c>
      <c r="F209" s="41" t="s">
        <v>912</v>
      </c>
      <c r="G209" s="41">
        <v>2017</v>
      </c>
      <c r="H209" s="41">
        <v>8</v>
      </c>
      <c r="I209" s="41">
        <v>110000</v>
      </c>
      <c r="J209" s="387">
        <f t="shared" si="3"/>
        <v>880000</v>
      </c>
      <c r="K209" s="41"/>
      <c r="L209" s="50">
        <v>8</v>
      </c>
      <c r="M209" s="41"/>
      <c r="N209" s="41"/>
      <c r="O209" s="41"/>
      <c r="T209" s="392"/>
    </row>
    <row r="210" spans="1:20" x14ac:dyDescent="0.2">
      <c r="A210" s="426">
        <v>198</v>
      </c>
      <c r="B210" s="41" t="s">
        <v>535</v>
      </c>
      <c r="C210" s="41" t="s">
        <v>481</v>
      </c>
      <c r="D210" s="103"/>
      <c r="E210" s="48" t="s">
        <v>1450</v>
      </c>
      <c r="F210" s="41" t="s">
        <v>917</v>
      </c>
      <c r="G210" s="41">
        <v>2017</v>
      </c>
      <c r="H210" s="41">
        <v>85</v>
      </c>
      <c r="I210" s="41">
        <v>45000</v>
      </c>
      <c r="J210" s="387">
        <f t="shared" si="3"/>
        <v>3825000</v>
      </c>
      <c r="K210" s="41"/>
      <c r="L210" s="50">
        <v>85</v>
      </c>
      <c r="M210" s="41"/>
      <c r="N210" s="41"/>
      <c r="O210" s="41"/>
      <c r="T210" s="392"/>
    </row>
    <row r="211" spans="1:20" x14ac:dyDescent="0.2">
      <c r="A211" s="426">
        <v>199</v>
      </c>
      <c r="B211" s="41" t="s">
        <v>536</v>
      </c>
      <c r="C211" s="41" t="s">
        <v>479</v>
      </c>
      <c r="D211" s="103"/>
      <c r="E211" s="48" t="s">
        <v>1450</v>
      </c>
      <c r="F211" s="41" t="s">
        <v>917</v>
      </c>
      <c r="G211" s="41">
        <v>2017</v>
      </c>
      <c r="H211" s="41">
        <v>85</v>
      </c>
      <c r="I211" s="41">
        <v>42000</v>
      </c>
      <c r="J211" s="387">
        <f t="shared" si="3"/>
        <v>3570000</v>
      </c>
      <c r="K211" s="41"/>
      <c r="L211" s="50">
        <v>85</v>
      </c>
      <c r="M211" s="41"/>
      <c r="N211" s="41"/>
      <c r="O211" s="41"/>
      <c r="T211" s="392"/>
    </row>
    <row r="212" spans="1:20" x14ac:dyDescent="0.2">
      <c r="A212" s="426">
        <v>200</v>
      </c>
      <c r="B212" s="41" t="s">
        <v>537</v>
      </c>
      <c r="C212" s="41" t="s">
        <v>480</v>
      </c>
      <c r="D212" s="103"/>
      <c r="E212" s="48" t="s">
        <v>1450</v>
      </c>
      <c r="F212" s="41" t="s">
        <v>917</v>
      </c>
      <c r="G212" s="41">
        <v>2017</v>
      </c>
      <c r="H212" s="41">
        <v>85</v>
      </c>
      <c r="I212" s="41">
        <v>47000</v>
      </c>
      <c r="J212" s="387">
        <f t="shared" si="3"/>
        <v>3995000</v>
      </c>
      <c r="K212" s="41"/>
      <c r="L212" s="50">
        <v>85</v>
      </c>
      <c r="M212" s="41"/>
      <c r="N212" s="41"/>
      <c r="O212" s="41"/>
      <c r="T212" s="392"/>
    </row>
    <row r="213" spans="1:20" x14ac:dyDescent="0.2">
      <c r="A213" s="426">
        <v>201</v>
      </c>
      <c r="B213" s="41" t="s">
        <v>538</v>
      </c>
      <c r="C213" s="41" t="s">
        <v>307</v>
      </c>
      <c r="D213" s="103"/>
      <c r="E213" s="48" t="s">
        <v>1450</v>
      </c>
      <c r="F213" s="41" t="s">
        <v>917</v>
      </c>
      <c r="G213" s="41">
        <v>2017</v>
      </c>
      <c r="H213" s="41">
        <v>85</v>
      </c>
      <c r="I213" s="41">
        <v>40000</v>
      </c>
      <c r="J213" s="387">
        <f t="shared" si="3"/>
        <v>3400000</v>
      </c>
      <c r="K213" s="41"/>
      <c r="L213" s="50">
        <v>85</v>
      </c>
      <c r="M213" s="41"/>
      <c r="N213" s="41"/>
      <c r="O213" s="41"/>
      <c r="T213" s="392"/>
    </row>
    <row r="214" spans="1:20" x14ac:dyDescent="0.2">
      <c r="A214" s="426">
        <v>202</v>
      </c>
      <c r="B214" s="41" t="s">
        <v>539</v>
      </c>
      <c r="C214" s="41" t="s">
        <v>491</v>
      </c>
      <c r="D214" s="103"/>
      <c r="E214" s="48" t="s">
        <v>1450</v>
      </c>
      <c r="F214" s="41" t="s">
        <v>917</v>
      </c>
      <c r="G214" s="41">
        <v>2017</v>
      </c>
      <c r="H214" s="41">
        <v>85</v>
      </c>
      <c r="I214" s="41">
        <v>39000</v>
      </c>
      <c r="J214" s="387">
        <f t="shared" si="3"/>
        <v>3315000</v>
      </c>
      <c r="K214" s="41"/>
      <c r="L214" s="50">
        <v>85</v>
      </c>
      <c r="M214" s="41"/>
      <c r="N214" s="41"/>
      <c r="O214" s="41"/>
      <c r="T214" s="392"/>
    </row>
    <row r="215" spans="1:20" x14ac:dyDescent="0.2">
      <c r="A215" s="426">
        <v>203</v>
      </c>
      <c r="B215" s="41" t="s">
        <v>540</v>
      </c>
      <c r="C215" s="41" t="s">
        <v>478</v>
      </c>
      <c r="D215" s="103"/>
      <c r="E215" s="48" t="s">
        <v>1450</v>
      </c>
      <c r="F215" s="41" t="s">
        <v>917</v>
      </c>
      <c r="G215" s="41">
        <v>2017</v>
      </c>
      <c r="H215" s="41">
        <v>85</v>
      </c>
      <c r="I215" s="41">
        <v>37000</v>
      </c>
      <c r="J215" s="387">
        <f t="shared" si="3"/>
        <v>3145000</v>
      </c>
      <c r="K215" s="41"/>
      <c r="L215" s="50">
        <v>85</v>
      </c>
      <c r="M215" s="41"/>
      <c r="N215" s="41"/>
      <c r="O215" s="41"/>
      <c r="T215" s="392"/>
    </row>
    <row r="216" spans="1:20" x14ac:dyDescent="0.2">
      <c r="A216" s="426">
        <v>204</v>
      </c>
      <c r="B216" s="41" t="s">
        <v>541</v>
      </c>
      <c r="C216" s="41" t="s">
        <v>487</v>
      </c>
      <c r="D216" s="103"/>
      <c r="E216" s="48" t="s">
        <v>1450</v>
      </c>
      <c r="F216" s="41" t="s">
        <v>917</v>
      </c>
      <c r="G216" s="41">
        <v>2017</v>
      </c>
      <c r="H216" s="41">
        <v>85</v>
      </c>
      <c r="I216" s="41">
        <v>47000</v>
      </c>
      <c r="J216" s="387">
        <f t="shared" si="3"/>
        <v>3995000</v>
      </c>
      <c r="K216" s="41"/>
      <c r="L216" s="50">
        <v>85</v>
      </c>
      <c r="M216" s="41"/>
      <c r="N216" s="41"/>
      <c r="O216" s="41"/>
      <c r="T216" s="392"/>
    </row>
    <row r="217" spans="1:20" x14ac:dyDescent="0.2">
      <c r="A217" s="426">
        <v>205</v>
      </c>
      <c r="B217" s="41" t="s">
        <v>542</v>
      </c>
      <c r="C217" s="41" t="s">
        <v>486</v>
      </c>
      <c r="D217" s="103"/>
      <c r="E217" s="48" t="s">
        <v>1450</v>
      </c>
      <c r="F217" s="41" t="s">
        <v>917</v>
      </c>
      <c r="G217" s="41">
        <v>2017</v>
      </c>
      <c r="H217" s="41">
        <v>85</v>
      </c>
      <c r="I217" s="41">
        <v>43000</v>
      </c>
      <c r="J217" s="387">
        <f t="shared" si="3"/>
        <v>3655000</v>
      </c>
      <c r="K217" s="41"/>
      <c r="L217" s="50">
        <v>85</v>
      </c>
      <c r="M217" s="41"/>
      <c r="N217" s="41"/>
      <c r="O217" s="41"/>
      <c r="T217" s="392"/>
    </row>
    <row r="218" spans="1:20" x14ac:dyDescent="0.2">
      <c r="A218" s="426">
        <v>206</v>
      </c>
      <c r="B218" s="41" t="s">
        <v>543</v>
      </c>
      <c r="C218" s="41" t="s">
        <v>485</v>
      </c>
      <c r="D218" s="103"/>
      <c r="E218" s="48" t="s">
        <v>1450</v>
      </c>
      <c r="F218" s="41" t="s">
        <v>917</v>
      </c>
      <c r="G218" s="41">
        <v>2017</v>
      </c>
      <c r="H218" s="41">
        <v>85</v>
      </c>
      <c r="I218" s="41">
        <v>62000</v>
      </c>
      <c r="J218" s="387">
        <f t="shared" si="3"/>
        <v>5270000</v>
      </c>
      <c r="K218" s="41"/>
      <c r="L218" s="50">
        <v>85</v>
      </c>
      <c r="M218" s="41"/>
      <c r="N218" s="41"/>
      <c r="O218" s="41"/>
      <c r="T218" s="392"/>
    </row>
    <row r="219" spans="1:20" x14ac:dyDescent="0.2">
      <c r="A219" s="426">
        <v>207</v>
      </c>
      <c r="B219" s="41" t="s">
        <v>544</v>
      </c>
      <c r="C219" s="41" t="s">
        <v>307</v>
      </c>
      <c r="D219" s="103"/>
      <c r="E219" s="48" t="s">
        <v>1450</v>
      </c>
      <c r="F219" s="41" t="s">
        <v>917</v>
      </c>
      <c r="G219" s="41">
        <v>2017</v>
      </c>
      <c r="H219" s="41">
        <v>85</v>
      </c>
      <c r="I219" s="41">
        <v>40000</v>
      </c>
      <c r="J219" s="387">
        <f t="shared" si="3"/>
        <v>3400000</v>
      </c>
      <c r="K219" s="41"/>
      <c r="L219" s="50">
        <v>85</v>
      </c>
      <c r="M219" s="41"/>
      <c r="N219" s="41"/>
      <c r="O219" s="41"/>
      <c r="T219" s="392"/>
    </row>
    <row r="220" spans="1:20" x14ac:dyDescent="0.2">
      <c r="A220" s="426">
        <v>208</v>
      </c>
      <c r="B220" s="41" t="s">
        <v>539</v>
      </c>
      <c r="C220" s="41" t="s">
        <v>491</v>
      </c>
      <c r="D220" s="103"/>
      <c r="E220" s="48" t="s">
        <v>1450</v>
      </c>
      <c r="F220" s="41" t="s">
        <v>917</v>
      </c>
      <c r="G220" s="41">
        <v>2017</v>
      </c>
      <c r="H220" s="41">
        <v>85</v>
      </c>
      <c r="I220" s="41">
        <v>39000</v>
      </c>
      <c r="J220" s="387">
        <f t="shared" si="3"/>
        <v>3315000</v>
      </c>
      <c r="K220" s="41"/>
      <c r="L220" s="50">
        <v>85</v>
      </c>
      <c r="M220" s="41"/>
      <c r="N220" s="41"/>
      <c r="O220" s="41"/>
      <c r="T220" s="392"/>
    </row>
    <row r="221" spans="1:20" x14ac:dyDescent="0.2">
      <c r="A221" s="426">
        <v>209</v>
      </c>
      <c r="B221" s="41" t="s">
        <v>540</v>
      </c>
      <c r="C221" s="41" t="s">
        <v>478</v>
      </c>
      <c r="D221" s="103"/>
      <c r="E221" s="48" t="s">
        <v>1450</v>
      </c>
      <c r="F221" s="41" t="s">
        <v>917</v>
      </c>
      <c r="G221" s="41">
        <v>2017</v>
      </c>
      <c r="H221" s="41">
        <v>85</v>
      </c>
      <c r="I221" s="41">
        <v>37000</v>
      </c>
      <c r="J221" s="387">
        <f t="shared" si="3"/>
        <v>3145000</v>
      </c>
      <c r="K221" s="41"/>
      <c r="L221" s="50">
        <v>85</v>
      </c>
      <c r="M221" s="41"/>
      <c r="N221" s="41"/>
      <c r="O221" s="41"/>
      <c r="T221" s="392"/>
    </row>
    <row r="222" spans="1:20" x14ac:dyDescent="0.2">
      <c r="A222" s="426">
        <v>210</v>
      </c>
      <c r="B222" s="41" t="s">
        <v>545</v>
      </c>
      <c r="C222" s="41" t="s">
        <v>490</v>
      </c>
      <c r="D222" s="103"/>
      <c r="E222" s="48" t="s">
        <v>1450</v>
      </c>
      <c r="F222" s="41" t="s">
        <v>918</v>
      </c>
      <c r="G222" s="41">
        <v>2017</v>
      </c>
      <c r="H222" s="41">
        <v>25</v>
      </c>
      <c r="I222" s="41">
        <v>80000</v>
      </c>
      <c r="J222" s="387">
        <f t="shared" si="3"/>
        <v>2000000</v>
      </c>
      <c r="K222" s="41"/>
      <c r="L222" s="50">
        <v>25</v>
      </c>
      <c r="M222" s="41"/>
      <c r="N222" s="41"/>
      <c r="O222" s="41"/>
      <c r="T222" s="392"/>
    </row>
    <row r="223" spans="1:20" x14ac:dyDescent="0.2">
      <c r="A223" s="426">
        <v>211</v>
      </c>
      <c r="B223" s="41" t="s">
        <v>546</v>
      </c>
      <c r="C223" s="41" t="s">
        <v>491</v>
      </c>
      <c r="D223" s="103"/>
      <c r="E223" s="48" t="s">
        <v>1450</v>
      </c>
      <c r="F223" s="41" t="s">
        <v>918</v>
      </c>
      <c r="G223" s="41">
        <v>2017</v>
      </c>
      <c r="H223" s="41">
        <v>25</v>
      </c>
      <c r="I223" s="41">
        <v>60000</v>
      </c>
      <c r="J223" s="387">
        <f t="shared" si="3"/>
        <v>1500000</v>
      </c>
      <c r="K223" s="41"/>
      <c r="L223" s="50">
        <v>25</v>
      </c>
      <c r="M223" s="41"/>
      <c r="N223" s="41"/>
      <c r="O223" s="41"/>
      <c r="T223" s="392"/>
    </row>
    <row r="224" spans="1:20" x14ac:dyDescent="0.2">
      <c r="A224" s="426">
        <v>212</v>
      </c>
      <c r="B224" s="41" t="s">
        <v>547</v>
      </c>
      <c r="C224" s="41" t="s">
        <v>478</v>
      </c>
      <c r="D224" s="103"/>
      <c r="E224" s="48" t="s">
        <v>1450</v>
      </c>
      <c r="F224" s="41" t="s">
        <v>918</v>
      </c>
      <c r="G224" s="41">
        <v>2017</v>
      </c>
      <c r="H224" s="41">
        <v>25</v>
      </c>
      <c r="I224" s="41">
        <v>85000</v>
      </c>
      <c r="J224" s="387">
        <f t="shared" si="3"/>
        <v>2125000</v>
      </c>
      <c r="K224" s="41"/>
      <c r="L224" s="50">
        <v>25</v>
      </c>
      <c r="M224" s="41"/>
      <c r="N224" s="41"/>
      <c r="O224" s="41"/>
      <c r="T224" s="392"/>
    </row>
    <row r="225" spans="1:20" x14ac:dyDescent="0.2">
      <c r="A225" s="426">
        <v>213</v>
      </c>
      <c r="B225" s="41" t="s">
        <v>548</v>
      </c>
      <c r="C225" s="41" t="s">
        <v>478</v>
      </c>
      <c r="D225" s="103"/>
      <c r="E225" s="48" t="s">
        <v>1450</v>
      </c>
      <c r="F225" s="41" t="s">
        <v>918</v>
      </c>
      <c r="G225" s="41">
        <v>2017</v>
      </c>
      <c r="H225" s="41">
        <v>25</v>
      </c>
      <c r="I225" s="41">
        <v>68000</v>
      </c>
      <c r="J225" s="387">
        <f t="shared" si="3"/>
        <v>1700000</v>
      </c>
      <c r="K225" s="41"/>
      <c r="L225" s="50">
        <v>25</v>
      </c>
      <c r="M225" s="41"/>
      <c r="N225" s="41"/>
      <c r="O225" s="41"/>
      <c r="T225" s="392"/>
    </row>
    <row r="226" spans="1:20" x14ac:dyDescent="0.2">
      <c r="A226" s="426">
        <v>214</v>
      </c>
      <c r="B226" s="41" t="s">
        <v>549</v>
      </c>
      <c r="C226" s="41" t="s">
        <v>307</v>
      </c>
      <c r="D226" s="103"/>
      <c r="E226" s="48" t="s">
        <v>1450</v>
      </c>
      <c r="F226" s="41" t="s">
        <v>918</v>
      </c>
      <c r="G226" s="41">
        <v>2017</v>
      </c>
      <c r="H226" s="41">
        <v>25</v>
      </c>
      <c r="I226" s="41">
        <v>80000</v>
      </c>
      <c r="J226" s="387">
        <f t="shared" si="3"/>
        <v>2000000</v>
      </c>
      <c r="K226" s="41"/>
      <c r="L226" s="50">
        <v>25</v>
      </c>
      <c r="M226" s="41"/>
      <c r="N226" s="41"/>
      <c r="O226" s="41"/>
      <c r="T226" s="392"/>
    </row>
    <row r="227" spans="1:20" x14ac:dyDescent="0.2">
      <c r="A227" s="426">
        <v>215</v>
      </c>
      <c r="B227" s="41" t="s">
        <v>550</v>
      </c>
      <c r="C227" s="41" t="s">
        <v>307</v>
      </c>
      <c r="D227" s="103"/>
      <c r="E227" s="48" t="s">
        <v>1450</v>
      </c>
      <c r="F227" s="41" t="s">
        <v>918</v>
      </c>
      <c r="G227" s="41">
        <v>2017</v>
      </c>
      <c r="H227" s="41">
        <v>25</v>
      </c>
      <c r="I227" s="41">
        <v>65000</v>
      </c>
      <c r="J227" s="387">
        <f t="shared" si="3"/>
        <v>1625000</v>
      </c>
      <c r="K227" s="41"/>
      <c r="L227" s="50">
        <v>25</v>
      </c>
      <c r="M227" s="41"/>
      <c r="N227" s="41"/>
      <c r="O227" s="41"/>
      <c r="T227" s="392"/>
    </row>
    <row r="228" spans="1:20" x14ac:dyDescent="0.2">
      <c r="A228" s="426">
        <v>216</v>
      </c>
      <c r="B228" s="41" t="s">
        <v>551</v>
      </c>
      <c r="C228" s="41" t="s">
        <v>488</v>
      </c>
      <c r="D228" s="103"/>
      <c r="E228" s="48" t="s">
        <v>1450</v>
      </c>
      <c r="F228" s="41" t="s">
        <v>918</v>
      </c>
      <c r="G228" s="41">
        <v>2017</v>
      </c>
      <c r="H228" s="41">
        <v>25</v>
      </c>
      <c r="I228" s="41">
        <v>70000</v>
      </c>
      <c r="J228" s="387">
        <f t="shared" si="3"/>
        <v>1750000</v>
      </c>
      <c r="K228" s="41"/>
      <c r="L228" s="50">
        <v>25</v>
      </c>
      <c r="M228" s="41"/>
      <c r="N228" s="41"/>
      <c r="O228" s="41"/>
      <c r="T228" s="392"/>
    </row>
    <row r="229" spans="1:20" x14ac:dyDescent="0.2">
      <c r="A229" s="426">
        <v>217</v>
      </c>
      <c r="B229" s="41" t="s">
        <v>552</v>
      </c>
      <c r="C229" s="41" t="s">
        <v>493</v>
      </c>
      <c r="D229" s="103"/>
      <c r="E229" s="48" t="s">
        <v>1450</v>
      </c>
      <c r="F229" s="41" t="s">
        <v>918</v>
      </c>
      <c r="G229" s="41">
        <v>2017</v>
      </c>
      <c r="H229" s="41">
        <v>5</v>
      </c>
      <c r="I229" s="41">
        <v>80000</v>
      </c>
      <c r="J229" s="387">
        <f t="shared" si="3"/>
        <v>400000</v>
      </c>
      <c r="K229" s="41"/>
      <c r="L229" s="50">
        <v>5</v>
      </c>
      <c r="M229" s="41"/>
      <c r="N229" s="41"/>
      <c r="O229" s="41"/>
      <c r="T229" s="392"/>
    </row>
    <row r="230" spans="1:20" x14ac:dyDescent="0.2">
      <c r="A230" s="426">
        <v>218</v>
      </c>
      <c r="B230" s="41" t="s">
        <v>553</v>
      </c>
      <c r="C230" s="41" t="s">
        <v>491</v>
      </c>
      <c r="D230" s="103"/>
      <c r="E230" s="48" t="s">
        <v>1450</v>
      </c>
      <c r="F230" s="41" t="s">
        <v>918</v>
      </c>
      <c r="G230" s="41">
        <v>2017</v>
      </c>
      <c r="H230" s="41">
        <v>25</v>
      </c>
      <c r="I230" s="41">
        <v>60000</v>
      </c>
      <c r="J230" s="387">
        <f t="shared" si="3"/>
        <v>1500000</v>
      </c>
      <c r="K230" s="41"/>
      <c r="L230" s="50">
        <v>25</v>
      </c>
      <c r="M230" s="41"/>
      <c r="N230" s="41"/>
      <c r="O230" s="41"/>
      <c r="T230" s="392"/>
    </row>
    <row r="231" spans="1:20" x14ac:dyDescent="0.2">
      <c r="A231" s="426">
        <v>219</v>
      </c>
      <c r="B231" s="41" t="s">
        <v>554</v>
      </c>
      <c r="C231" s="41" t="s">
        <v>490</v>
      </c>
      <c r="D231" s="103"/>
      <c r="E231" s="48" t="s">
        <v>1450</v>
      </c>
      <c r="F231" s="41" t="s">
        <v>918</v>
      </c>
      <c r="G231" s="41">
        <v>2017</v>
      </c>
      <c r="H231" s="41">
        <v>25</v>
      </c>
      <c r="I231" s="41">
        <v>65000</v>
      </c>
      <c r="J231" s="387">
        <f t="shared" si="3"/>
        <v>1625000</v>
      </c>
      <c r="K231" s="41"/>
      <c r="L231" s="50">
        <v>25</v>
      </c>
      <c r="M231" s="41"/>
      <c r="N231" s="41"/>
      <c r="O231" s="41"/>
      <c r="T231" s="392"/>
    </row>
    <row r="232" spans="1:20" x14ac:dyDescent="0.2">
      <c r="A232" s="426">
        <v>220</v>
      </c>
      <c r="B232" s="41" t="s">
        <v>555</v>
      </c>
      <c r="C232" s="41" t="s">
        <v>478</v>
      </c>
      <c r="D232" s="103"/>
      <c r="E232" s="48" t="s">
        <v>1450</v>
      </c>
      <c r="F232" s="41" t="s">
        <v>918</v>
      </c>
      <c r="G232" s="41">
        <v>2017</v>
      </c>
      <c r="H232" s="41">
        <v>25</v>
      </c>
      <c r="I232" s="41">
        <v>85000</v>
      </c>
      <c r="J232" s="387">
        <f t="shared" si="3"/>
        <v>2125000</v>
      </c>
      <c r="K232" s="41"/>
      <c r="L232" s="50">
        <v>25</v>
      </c>
      <c r="M232" s="41"/>
      <c r="N232" s="41"/>
      <c r="O232" s="41"/>
      <c r="T232" s="392"/>
    </row>
    <row r="233" spans="1:20" x14ac:dyDescent="0.2">
      <c r="A233" s="426">
        <v>221</v>
      </c>
      <c r="B233" s="41" t="s">
        <v>556</v>
      </c>
      <c r="C233" s="41" t="s">
        <v>478</v>
      </c>
      <c r="D233" s="103"/>
      <c r="E233" s="48" t="s">
        <v>1450</v>
      </c>
      <c r="F233" s="41" t="s">
        <v>918</v>
      </c>
      <c r="G233" s="41">
        <v>2017</v>
      </c>
      <c r="H233" s="41">
        <v>25</v>
      </c>
      <c r="I233" s="41">
        <v>98000</v>
      </c>
      <c r="J233" s="387">
        <f t="shared" si="3"/>
        <v>2450000</v>
      </c>
      <c r="K233" s="41"/>
      <c r="L233" s="50">
        <v>25</v>
      </c>
      <c r="M233" s="41"/>
      <c r="N233" s="41"/>
      <c r="O233" s="41"/>
      <c r="T233" s="392"/>
    </row>
    <row r="234" spans="1:20" x14ac:dyDescent="0.2">
      <c r="A234" s="426">
        <v>222</v>
      </c>
      <c r="B234" s="41" t="s">
        <v>557</v>
      </c>
      <c r="C234" s="41" t="s">
        <v>307</v>
      </c>
      <c r="D234" s="103"/>
      <c r="E234" s="48" t="s">
        <v>1450</v>
      </c>
      <c r="F234" s="41" t="s">
        <v>918</v>
      </c>
      <c r="G234" s="41">
        <v>2017</v>
      </c>
      <c r="H234" s="41">
        <v>25</v>
      </c>
      <c r="I234" s="41">
        <v>80000</v>
      </c>
      <c r="J234" s="387">
        <f t="shared" si="3"/>
        <v>2000000</v>
      </c>
      <c r="K234" s="41"/>
      <c r="L234" s="50">
        <v>25</v>
      </c>
      <c r="M234" s="41"/>
      <c r="N234" s="41"/>
      <c r="O234" s="41"/>
      <c r="T234" s="392"/>
    </row>
    <row r="235" spans="1:20" x14ac:dyDescent="0.2">
      <c r="A235" s="426">
        <v>223</v>
      </c>
      <c r="B235" s="41" t="s">
        <v>558</v>
      </c>
      <c r="C235" s="41" t="s">
        <v>307</v>
      </c>
      <c r="D235" s="103"/>
      <c r="E235" s="48" t="s">
        <v>1450</v>
      </c>
      <c r="F235" s="41" t="s">
        <v>918</v>
      </c>
      <c r="G235" s="41">
        <v>2017</v>
      </c>
      <c r="H235" s="41">
        <v>25</v>
      </c>
      <c r="I235" s="41">
        <v>100000</v>
      </c>
      <c r="J235" s="387">
        <f t="shared" si="3"/>
        <v>2500000</v>
      </c>
      <c r="K235" s="41"/>
      <c r="L235" s="50">
        <v>25</v>
      </c>
      <c r="M235" s="41"/>
      <c r="N235" s="41"/>
      <c r="O235" s="41"/>
      <c r="T235" s="392"/>
    </row>
    <row r="236" spans="1:20" x14ac:dyDescent="0.2">
      <c r="A236" s="426">
        <v>224</v>
      </c>
      <c r="B236" s="41" t="s">
        <v>559</v>
      </c>
      <c r="C236" s="41" t="s">
        <v>488</v>
      </c>
      <c r="D236" s="103"/>
      <c r="E236" s="48" t="s">
        <v>1450</v>
      </c>
      <c r="F236" s="41" t="s">
        <v>918</v>
      </c>
      <c r="G236" s="41">
        <v>2017</v>
      </c>
      <c r="H236" s="41">
        <v>25</v>
      </c>
      <c r="I236" s="41">
        <v>75000</v>
      </c>
      <c r="J236" s="387">
        <f t="shared" si="3"/>
        <v>1875000</v>
      </c>
      <c r="K236" s="41"/>
      <c r="L236" s="50">
        <v>25</v>
      </c>
      <c r="M236" s="41"/>
      <c r="N236" s="41"/>
      <c r="O236" s="41"/>
      <c r="T236" s="392"/>
    </row>
    <row r="237" spans="1:20" x14ac:dyDescent="0.2">
      <c r="A237" s="426">
        <v>225</v>
      </c>
      <c r="B237" s="41" t="s">
        <v>560</v>
      </c>
      <c r="C237" s="41" t="s">
        <v>493</v>
      </c>
      <c r="D237" s="103"/>
      <c r="E237" s="48" t="s">
        <v>1450</v>
      </c>
      <c r="F237" s="41" t="s">
        <v>918</v>
      </c>
      <c r="G237" s="41">
        <v>2017</v>
      </c>
      <c r="H237" s="41">
        <v>5</v>
      </c>
      <c r="I237" s="41">
        <v>80000</v>
      </c>
      <c r="J237" s="387">
        <f t="shared" si="3"/>
        <v>400000</v>
      </c>
      <c r="K237" s="41"/>
      <c r="L237" s="50">
        <v>5</v>
      </c>
      <c r="M237" s="41"/>
      <c r="N237" s="41"/>
      <c r="O237" s="41"/>
      <c r="T237" s="392"/>
    </row>
    <row r="238" spans="1:20" x14ac:dyDescent="0.2">
      <c r="A238" s="426">
        <v>226</v>
      </c>
      <c r="B238" s="41" t="s">
        <v>561</v>
      </c>
      <c r="C238" s="41" t="s">
        <v>476</v>
      </c>
      <c r="D238" s="103"/>
      <c r="E238" s="48" t="s">
        <v>1450</v>
      </c>
      <c r="F238" s="41" t="s">
        <v>919</v>
      </c>
      <c r="G238" s="41">
        <v>2017</v>
      </c>
      <c r="H238" s="41">
        <v>5</v>
      </c>
      <c r="I238" s="41">
        <v>93000</v>
      </c>
      <c r="J238" s="387">
        <f t="shared" si="3"/>
        <v>465000</v>
      </c>
      <c r="K238" s="41"/>
      <c r="L238" s="50">
        <v>5</v>
      </c>
      <c r="M238" s="41"/>
      <c r="N238" s="41"/>
      <c r="O238" s="41"/>
      <c r="T238" s="392"/>
    </row>
    <row r="239" spans="1:20" x14ac:dyDescent="0.2">
      <c r="A239" s="426">
        <v>227</v>
      </c>
      <c r="B239" s="41" t="s">
        <v>562</v>
      </c>
      <c r="C239" s="41" t="s">
        <v>476</v>
      </c>
      <c r="D239" s="103"/>
      <c r="E239" s="48" t="s">
        <v>1450</v>
      </c>
      <c r="F239" s="41" t="s">
        <v>919</v>
      </c>
      <c r="G239" s="41">
        <v>2017</v>
      </c>
      <c r="H239" s="41">
        <v>5</v>
      </c>
      <c r="I239" s="41">
        <v>75000</v>
      </c>
      <c r="J239" s="387">
        <f t="shared" si="3"/>
        <v>375000</v>
      </c>
      <c r="K239" s="41"/>
      <c r="L239" s="50">
        <v>5</v>
      </c>
      <c r="M239" s="41"/>
      <c r="N239" s="41"/>
      <c r="O239" s="41"/>
      <c r="T239" s="392"/>
    </row>
    <row r="240" spans="1:20" x14ac:dyDescent="0.2">
      <c r="A240" s="426">
        <v>228</v>
      </c>
      <c r="B240" s="41" t="s">
        <v>563</v>
      </c>
      <c r="C240" s="41" t="s">
        <v>476</v>
      </c>
      <c r="D240" s="103"/>
      <c r="E240" s="48" t="s">
        <v>1450</v>
      </c>
      <c r="F240" s="41" t="s">
        <v>919</v>
      </c>
      <c r="G240" s="41">
        <v>2017</v>
      </c>
      <c r="H240" s="41">
        <v>5</v>
      </c>
      <c r="I240" s="41">
        <v>43000</v>
      </c>
      <c r="J240" s="387">
        <f t="shared" si="3"/>
        <v>215000</v>
      </c>
      <c r="K240" s="41"/>
      <c r="L240" s="50">
        <v>5</v>
      </c>
      <c r="M240" s="41"/>
      <c r="N240" s="41"/>
      <c r="O240" s="41"/>
      <c r="T240" s="392"/>
    </row>
    <row r="241" spans="1:20" x14ac:dyDescent="0.2">
      <c r="A241" s="426">
        <v>229</v>
      </c>
      <c r="B241" s="41" t="s">
        <v>564</v>
      </c>
      <c r="C241" s="41" t="s">
        <v>476</v>
      </c>
      <c r="D241" s="103"/>
      <c r="E241" s="48" t="s">
        <v>1450</v>
      </c>
      <c r="F241" s="41" t="s">
        <v>919</v>
      </c>
      <c r="G241" s="41">
        <v>2017</v>
      </c>
      <c r="H241" s="41">
        <v>5</v>
      </c>
      <c r="I241" s="41">
        <v>52000</v>
      </c>
      <c r="J241" s="387">
        <f t="shared" si="3"/>
        <v>260000</v>
      </c>
      <c r="K241" s="41"/>
      <c r="L241" s="50">
        <v>5</v>
      </c>
      <c r="M241" s="41"/>
      <c r="N241" s="41"/>
      <c r="O241" s="41"/>
      <c r="T241" s="392"/>
    </row>
    <row r="242" spans="1:20" x14ac:dyDescent="0.2">
      <c r="A242" s="426">
        <v>230</v>
      </c>
      <c r="B242" s="41" t="s">
        <v>565</v>
      </c>
      <c r="C242" s="41" t="s">
        <v>476</v>
      </c>
      <c r="D242" s="103"/>
      <c r="E242" s="48" t="s">
        <v>1450</v>
      </c>
      <c r="F242" s="41" t="s">
        <v>919</v>
      </c>
      <c r="G242" s="41">
        <v>2017</v>
      </c>
      <c r="H242" s="41">
        <v>5</v>
      </c>
      <c r="I242" s="41">
        <v>75000</v>
      </c>
      <c r="J242" s="387">
        <f t="shared" si="3"/>
        <v>375000</v>
      </c>
      <c r="K242" s="41"/>
      <c r="L242" s="50">
        <v>5</v>
      </c>
      <c r="M242" s="41"/>
      <c r="N242" s="41"/>
      <c r="O242" s="41"/>
      <c r="T242" s="392"/>
    </row>
    <row r="243" spans="1:20" x14ac:dyDescent="0.2">
      <c r="A243" s="426">
        <v>231</v>
      </c>
      <c r="B243" s="41" t="s">
        <v>566</v>
      </c>
      <c r="C243" s="41" t="s">
        <v>476</v>
      </c>
      <c r="D243" s="103"/>
      <c r="E243" s="48" t="s">
        <v>1450</v>
      </c>
      <c r="F243" s="41" t="s">
        <v>919</v>
      </c>
      <c r="G243" s="41">
        <v>2017</v>
      </c>
      <c r="H243" s="41">
        <v>5</v>
      </c>
      <c r="I243" s="41">
        <v>75000</v>
      </c>
      <c r="J243" s="387">
        <f t="shared" si="3"/>
        <v>375000</v>
      </c>
      <c r="K243" s="41"/>
      <c r="L243" s="50">
        <v>5</v>
      </c>
      <c r="M243" s="41"/>
      <c r="N243" s="41"/>
      <c r="O243" s="41"/>
      <c r="T243" s="392"/>
    </row>
    <row r="244" spans="1:20" x14ac:dyDescent="0.2">
      <c r="A244" s="426">
        <v>232</v>
      </c>
      <c r="B244" s="41" t="s">
        <v>567</v>
      </c>
      <c r="C244" s="41" t="s">
        <v>476</v>
      </c>
      <c r="D244" s="103"/>
      <c r="E244" s="48" t="s">
        <v>1450</v>
      </c>
      <c r="F244" s="41" t="s">
        <v>919</v>
      </c>
      <c r="G244" s="41">
        <v>2017</v>
      </c>
      <c r="H244" s="41">
        <v>5</v>
      </c>
      <c r="I244" s="41">
        <v>95000</v>
      </c>
      <c r="J244" s="387">
        <f t="shared" si="3"/>
        <v>475000</v>
      </c>
      <c r="K244" s="41"/>
      <c r="L244" s="50">
        <v>5</v>
      </c>
      <c r="M244" s="41"/>
      <c r="N244" s="41"/>
      <c r="O244" s="41"/>
      <c r="T244" s="392"/>
    </row>
    <row r="245" spans="1:20" x14ac:dyDescent="0.2">
      <c r="A245" s="426">
        <v>233</v>
      </c>
      <c r="B245" s="41" t="s">
        <v>568</v>
      </c>
      <c r="C245" s="41" t="s">
        <v>476</v>
      </c>
      <c r="D245" s="103"/>
      <c r="E245" s="48" t="s">
        <v>1450</v>
      </c>
      <c r="F245" s="41" t="s">
        <v>919</v>
      </c>
      <c r="G245" s="41">
        <v>2017</v>
      </c>
      <c r="H245" s="41">
        <v>5</v>
      </c>
      <c r="I245" s="41">
        <v>75000</v>
      </c>
      <c r="J245" s="387">
        <f t="shared" si="3"/>
        <v>375000</v>
      </c>
      <c r="K245" s="41"/>
      <c r="L245" s="50">
        <v>5</v>
      </c>
      <c r="M245" s="41"/>
      <c r="N245" s="41"/>
      <c r="O245" s="41"/>
      <c r="T245" s="392"/>
    </row>
    <row r="246" spans="1:20" x14ac:dyDescent="0.2">
      <c r="A246" s="426">
        <v>234</v>
      </c>
      <c r="B246" s="41" t="s">
        <v>569</v>
      </c>
      <c r="C246" s="41" t="s">
        <v>476</v>
      </c>
      <c r="D246" s="103"/>
      <c r="E246" s="48" t="s">
        <v>1450</v>
      </c>
      <c r="F246" s="41" t="s">
        <v>919</v>
      </c>
      <c r="G246" s="41">
        <v>2017</v>
      </c>
      <c r="H246" s="41">
        <v>5</v>
      </c>
      <c r="I246" s="41">
        <v>60000</v>
      </c>
      <c r="J246" s="387">
        <f t="shared" si="3"/>
        <v>300000</v>
      </c>
      <c r="K246" s="41"/>
      <c r="L246" s="50">
        <v>5</v>
      </c>
      <c r="M246" s="41"/>
      <c r="N246" s="41"/>
      <c r="O246" s="41"/>
      <c r="T246" s="392"/>
    </row>
    <row r="247" spans="1:20" x14ac:dyDescent="0.2">
      <c r="A247" s="426">
        <v>235</v>
      </c>
      <c r="B247" s="41" t="s">
        <v>570</v>
      </c>
      <c r="C247" s="41" t="s">
        <v>476</v>
      </c>
      <c r="D247" s="103"/>
      <c r="E247" s="48" t="s">
        <v>1450</v>
      </c>
      <c r="F247" s="41" t="s">
        <v>919</v>
      </c>
      <c r="G247" s="41">
        <v>2017</v>
      </c>
      <c r="H247" s="41">
        <v>5</v>
      </c>
      <c r="I247" s="41">
        <v>51625</v>
      </c>
      <c r="J247" s="387">
        <f t="shared" si="3"/>
        <v>258125</v>
      </c>
      <c r="K247" s="41"/>
      <c r="L247" s="50">
        <v>5</v>
      </c>
      <c r="M247" s="41"/>
      <c r="N247" s="41"/>
      <c r="O247" s="41"/>
      <c r="T247" s="392"/>
    </row>
    <row r="248" spans="1:20" x14ac:dyDescent="0.2">
      <c r="A248" s="426">
        <v>236</v>
      </c>
      <c r="B248" s="41" t="s">
        <v>571</v>
      </c>
      <c r="C248" s="41" t="s">
        <v>476</v>
      </c>
      <c r="D248" s="103"/>
      <c r="E248" s="48" t="s">
        <v>1450</v>
      </c>
      <c r="F248" s="41" t="s">
        <v>919</v>
      </c>
      <c r="G248" s="41">
        <v>2017</v>
      </c>
      <c r="H248" s="41">
        <v>5</v>
      </c>
      <c r="I248" s="41">
        <v>75000</v>
      </c>
      <c r="J248" s="387">
        <f t="shared" si="3"/>
        <v>375000</v>
      </c>
      <c r="K248" s="41"/>
      <c r="L248" s="50">
        <v>5</v>
      </c>
      <c r="M248" s="41"/>
      <c r="N248" s="41"/>
      <c r="O248" s="41"/>
      <c r="T248" s="392"/>
    </row>
    <row r="249" spans="1:20" x14ac:dyDescent="0.2">
      <c r="A249" s="426">
        <v>237</v>
      </c>
      <c r="B249" s="41" t="s">
        <v>572</v>
      </c>
      <c r="C249" s="41" t="s">
        <v>476</v>
      </c>
      <c r="D249" s="103"/>
      <c r="E249" s="48" t="s">
        <v>1450</v>
      </c>
      <c r="F249" s="41" t="s">
        <v>919</v>
      </c>
      <c r="G249" s="41">
        <v>2017</v>
      </c>
      <c r="H249" s="41">
        <v>5</v>
      </c>
      <c r="I249" s="41">
        <v>87000</v>
      </c>
      <c r="J249" s="387">
        <f t="shared" si="3"/>
        <v>435000</v>
      </c>
      <c r="K249" s="41"/>
      <c r="L249" s="50">
        <v>5</v>
      </c>
      <c r="M249" s="41"/>
      <c r="N249" s="41"/>
      <c r="O249" s="41"/>
      <c r="T249" s="392"/>
    </row>
    <row r="250" spans="1:20" x14ac:dyDescent="0.2">
      <c r="A250" s="426">
        <v>238</v>
      </c>
      <c r="B250" s="41" t="s">
        <v>573</v>
      </c>
      <c r="C250" s="41" t="s">
        <v>476</v>
      </c>
      <c r="D250" s="103"/>
      <c r="E250" s="48" t="s">
        <v>1450</v>
      </c>
      <c r="F250" s="41" t="s">
        <v>919</v>
      </c>
      <c r="G250" s="41">
        <v>2017</v>
      </c>
      <c r="H250" s="41">
        <v>5</v>
      </c>
      <c r="I250" s="41">
        <v>108000</v>
      </c>
      <c r="J250" s="387">
        <f t="shared" si="3"/>
        <v>540000</v>
      </c>
      <c r="K250" s="41"/>
      <c r="L250" s="50">
        <v>5</v>
      </c>
      <c r="M250" s="41"/>
      <c r="N250" s="41"/>
      <c r="O250" s="41"/>
      <c r="T250" s="392"/>
    </row>
    <row r="251" spans="1:20" x14ac:dyDescent="0.2">
      <c r="A251" s="426">
        <v>239</v>
      </c>
      <c r="B251" s="41" t="s">
        <v>574</v>
      </c>
      <c r="C251" s="41" t="s">
        <v>476</v>
      </c>
      <c r="D251" s="103"/>
      <c r="E251" s="48" t="s">
        <v>1450</v>
      </c>
      <c r="F251" s="41" t="s">
        <v>919</v>
      </c>
      <c r="G251" s="41">
        <v>2017</v>
      </c>
      <c r="H251" s="41">
        <v>5</v>
      </c>
      <c r="I251" s="41">
        <v>80000</v>
      </c>
      <c r="J251" s="387">
        <f t="shared" si="3"/>
        <v>400000</v>
      </c>
      <c r="K251" s="41"/>
      <c r="L251" s="50">
        <v>5</v>
      </c>
      <c r="M251" s="41"/>
      <c r="N251" s="41"/>
      <c r="O251" s="41"/>
      <c r="T251" s="392"/>
    </row>
    <row r="252" spans="1:20" x14ac:dyDescent="0.2">
      <c r="A252" s="426">
        <v>240</v>
      </c>
      <c r="B252" s="41" t="s">
        <v>575</v>
      </c>
      <c r="C252" s="41" t="s">
        <v>476</v>
      </c>
      <c r="D252" s="103"/>
      <c r="E252" s="48" t="s">
        <v>1450</v>
      </c>
      <c r="F252" s="41" t="s">
        <v>919</v>
      </c>
      <c r="G252" s="41">
        <v>2017</v>
      </c>
      <c r="H252" s="41">
        <v>5</v>
      </c>
      <c r="I252" s="41">
        <v>85500</v>
      </c>
      <c r="J252" s="387">
        <f t="shared" si="3"/>
        <v>427500</v>
      </c>
      <c r="K252" s="41"/>
      <c r="L252" s="50">
        <v>5</v>
      </c>
      <c r="M252" s="41"/>
      <c r="N252" s="41"/>
      <c r="O252" s="41"/>
      <c r="T252" s="392"/>
    </row>
    <row r="253" spans="1:20" x14ac:dyDescent="0.2">
      <c r="A253" s="426">
        <v>241</v>
      </c>
      <c r="B253" s="41" t="s">
        <v>576</v>
      </c>
      <c r="C253" s="41" t="s">
        <v>476</v>
      </c>
      <c r="D253" s="103"/>
      <c r="E253" s="48" t="s">
        <v>1450</v>
      </c>
      <c r="F253" s="41" t="s">
        <v>919</v>
      </c>
      <c r="G253" s="41">
        <v>2017</v>
      </c>
      <c r="H253" s="41">
        <v>3</v>
      </c>
      <c r="I253" s="41">
        <v>162000</v>
      </c>
      <c r="J253" s="387">
        <f t="shared" si="3"/>
        <v>486000</v>
      </c>
      <c r="K253" s="41"/>
      <c r="L253" s="50">
        <v>3</v>
      </c>
      <c r="M253" s="41"/>
      <c r="N253" s="41"/>
      <c r="O253" s="41"/>
      <c r="T253" s="392"/>
    </row>
    <row r="254" spans="1:20" x14ac:dyDescent="0.2">
      <c r="A254" s="426">
        <v>242</v>
      </c>
      <c r="B254" s="41" t="s">
        <v>577</v>
      </c>
      <c r="C254" s="41" t="s">
        <v>476</v>
      </c>
      <c r="D254" s="103"/>
      <c r="E254" s="48" t="s">
        <v>1450</v>
      </c>
      <c r="F254" s="41" t="s">
        <v>919</v>
      </c>
      <c r="G254" s="41">
        <v>2017</v>
      </c>
      <c r="H254" s="41">
        <v>3</v>
      </c>
      <c r="I254" s="41">
        <v>128000</v>
      </c>
      <c r="J254" s="387">
        <f t="shared" si="3"/>
        <v>384000</v>
      </c>
      <c r="K254" s="41"/>
      <c r="L254" s="50">
        <v>3</v>
      </c>
      <c r="M254" s="41"/>
      <c r="N254" s="41"/>
      <c r="O254" s="41"/>
      <c r="T254" s="392"/>
    </row>
    <row r="255" spans="1:20" x14ac:dyDescent="0.2">
      <c r="A255" s="426">
        <v>243</v>
      </c>
      <c r="B255" s="41" t="s">
        <v>578</v>
      </c>
      <c r="C255" s="41" t="s">
        <v>476</v>
      </c>
      <c r="D255" s="103"/>
      <c r="E255" s="48" t="s">
        <v>1450</v>
      </c>
      <c r="F255" s="41" t="s">
        <v>919</v>
      </c>
      <c r="G255" s="41">
        <v>2017</v>
      </c>
      <c r="H255" s="41">
        <v>3</v>
      </c>
      <c r="I255" s="41">
        <v>128000</v>
      </c>
      <c r="J255" s="387">
        <f t="shared" si="3"/>
        <v>384000</v>
      </c>
      <c r="K255" s="41"/>
      <c r="L255" s="50">
        <v>3</v>
      </c>
      <c r="M255" s="41"/>
      <c r="N255" s="41"/>
      <c r="O255" s="41"/>
      <c r="T255" s="392"/>
    </row>
    <row r="256" spans="1:20" x14ac:dyDescent="0.2">
      <c r="A256" s="426">
        <v>244</v>
      </c>
      <c r="B256" s="41" t="s">
        <v>579</v>
      </c>
      <c r="C256" s="41" t="s">
        <v>476</v>
      </c>
      <c r="D256" s="103"/>
      <c r="E256" s="48" t="s">
        <v>1450</v>
      </c>
      <c r="F256" s="41" t="s">
        <v>919</v>
      </c>
      <c r="G256" s="41">
        <v>2017</v>
      </c>
      <c r="H256" s="41">
        <v>6</v>
      </c>
      <c r="I256" s="41">
        <v>150000</v>
      </c>
      <c r="J256" s="387">
        <f t="shared" si="3"/>
        <v>900000</v>
      </c>
      <c r="K256" s="41"/>
      <c r="L256" s="50">
        <v>6</v>
      </c>
      <c r="M256" s="41"/>
      <c r="N256" s="41"/>
      <c r="O256" s="41"/>
      <c r="T256" s="392"/>
    </row>
    <row r="257" spans="1:20" x14ac:dyDescent="0.2">
      <c r="A257" s="426">
        <v>245</v>
      </c>
      <c r="B257" s="41" t="s">
        <v>580</v>
      </c>
      <c r="C257" s="41" t="s">
        <v>476</v>
      </c>
      <c r="D257" s="103"/>
      <c r="E257" s="48" t="s">
        <v>1450</v>
      </c>
      <c r="F257" s="41" t="s">
        <v>919</v>
      </c>
      <c r="G257" s="41">
        <v>2017</v>
      </c>
      <c r="H257" s="41">
        <v>2</v>
      </c>
      <c r="I257" s="41">
        <v>310000</v>
      </c>
      <c r="J257" s="387">
        <f t="shared" si="3"/>
        <v>620000</v>
      </c>
      <c r="K257" s="41"/>
      <c r="L257" s="50">
        <v>2</v>
      </c>
      <c r="M257" s="41"/>
      <c r="N257" s="41"/>
      <c r="O257" s="41"/>
      <c r="T257" s="392"/>
    </row>
    <row r="258" spans="1:20" x14ac:dyDescent="0.2">
      <c r="A258" s="426">
        <v>246</v>
      </c>
      <c r="B258" s="41" t="s">
        <v>581</v>
      </c>
      <c r="C258" s="41" t="s">
        <v>476</v>
      </c>
      <c r="D258" s="103"/>
      <c r="E258" s="48" t="s">
        <v>1450</v>
      </c>
      <c r="F258" s="41" t="s">
        <v>919</v>
      </c>
      <c r="G258" s="41">
        <v>2017</v>
      </c>
      <c r="H258" s="41">
        <v>2</v>
      </c>
      <c r="I258" s="41">
        <v>245000</v>
      </c>
      <c r="J258" s="387">
        <f t="shared" si="3"/>
        <v>490000</v>
      </c>
      <c r="K258" s="41"/>
      <c r="L258" s="50">
        <v>2</v>
      </c>
      <c r="M258" s="41"/>
      <c r="N258" s="41"/>
      <c r="O258" s="41"/>
      <c r="T258" s="392"/>
    </row>
    <row r="259" spans="1:20" x14ac:dyDescent="0.2">
      <c r="A259" s="426">
        <v>247</v>
      </c>
      <c r="B259" s="41" t="s">
        <v>582</v>
      </c>
      <c r="C259" s="41" t="s">
        <v>476</v>
      </c>
      <c r="D259" s="103"/>
      <c r="E259" s="48" t="s">
        <v>1450</v>
      </c>
      <c r="F259" s="41" t="s">
        <v>919</v>
      </c>
      <c r="G259" s="41">
        <v>2017</v>
      </c>
      <c r="H259" s="41">
        <v>2</v>
      </c>
      <c r="I259" s="41">
        <v>210000</v>
      </c>
      <c r="J259" s="387">
        <f t="shared" si="3"/>
        <v>420000</v>
      </c>
      <c r="K259" s="41"/>
      <c r="L259" s="50">
        <v>2</v>
      </c>
      <c r="M259" s="41"/>
      <c r="N259" s="41"/>
      <c r="O259" s="41"/>
      <c r="T259" s="392"/>
    </row>
    <row r="260" spans="1:20" x14ac:dyDescent="0.2">
      <c r="A260" s="426">
        <v>248</v>
      </c>
      <c r="B260" s="41" t="s">
        <v>583</v>
      </c>
      <c r="C260" s="41" t="s">
        <v>476</v>
      </c>
      <c r="D260" s="103"/>
      <c r="E260" s="48" t="s">
        <v>1450</v>
      </c>
      <c r="F260" s="41" t="s">
        <v>919</v>
      </c>
      <c r="G260" s="41">
        <v>2017</v>
      </c>
      <c r="H260" s="41">
        <v>2</v>
      </c>
      <c r="I260" s="41">
        <v>157000</v>
      </c>
      <c r="J260" s="387">
        <f t="shared" si="3"/>
        <v>314000</v>
      </c>
      <c r="K260" s="41"/>
      <c r="L260" s="50">
        <v>2</v>
      </c>
      <c r="M260" s="41"/>
      <c r="N260" s="41"/>
      <c r="O260" s="41"/>
      <c r="T260" s="392"/>
    </row>
    <row r="261" spans="1:20" x14ac:dyDescent="0.2">
      <c r="A261" s="426">
        <v>249</v>
      </c>
      <c r="B261" s="41" t="s">
        <v>584</v>
      </c>
      <c r="C261" s="41" t="s">
        <v>476</v>
      </c>
      <c r="D261" s="103"/>
      <c r="E261" s="48" t="s">
        <v>1450</v>
      </c>
      <c r="F261" s="41" t="s">
        <v>919</v>
      </c>
      <c r="G261" s="41">
        <v>2017</v>
      </c>
      <c r="H261" s="41">
        <v>2</v>
      </c>
      <c r="I261" s="41">
        <v>100000</v>
      </c>
      <c r="J261" s="387">
        <f t="shared" si="3"/>
        <v>200000</v>
      </c>
      <c r="K261" s="41"/>
      <c r="L261" s="50">
        <v>2</v>
      </c>
      <c r="M261" s="41"/>
      <c r="N261" s="41"/>
      <c r="O261" s="41"/>
      <c r="T261" s="392"/>
    </row>
    <row r="262" spans="1:20" x14ac:dyDescent="0.2">
      <c r="A262" s="426">
        <v>250</v>
      </c>
      <c r="B262" s="41" t="s">
        <v>585</v>
      </c>
      <c r="C262" s="41" t="s">
        <v>476</v>
      </c>
      <c r="D262" s="103"/>
      <c r="E262" s="48" t="s">
        <v>1450</v>
      </c>
      <c r="F262" s="41" t="s">
        <v>919</v>
      </c>
      <c r="G262" s="41">
        <v>2017</v>
      </c>
      <c r="H262" s="41">
        <v>2</v>
      </c>
      <c r="I262" s="41">
        <v>93000</v>
      </c>
      <c r="J262" s="387">
        <f t="shared" si="3"/>
        <v>186000</v>
      </c>
      <c r="K262" s="41"/>
      <c r="L262" s="50">
        <v>2</v>
      </c>
      <c r="M262" s="41"/>
      <c r="N262" s="41"/>
      <c r="O262" s="41"/>
      <c r="T262" s="392"/>
    </row>
    <row r="263" spans="1:20" x14ac:dyDescent="0.2">
      <c r="A263" s="426">
        <v>251</v>
      </c>
      <c r="B263" s="41" t="s">
        <v>586</v>
      </c>
      <c r="C263" s="41" t="s">
        <v>476</v>
      </c>
      <c r="D263" s="103"/>
      <c r="E263" s="48" t="s">
        <v>1450</v>
      </c>
      <c r="F263" s="41" t="s">
        <v>919</v>
      </c>
      <c r="G263" s="41">
        <v>2017</v>
      </c>
      <c r="H263" s="41">
        <v>2</v>
      </c>
      <c r="I263" s="41">
        <v>52312.5</v>
      </c>
      <c r="J263" s="387">
        <f t="shared" si="3"/>
        <v>104625</v>
      </c>
      <c r="K263" s="41"/>
      <c r="L263" s="50">
        <v>2</v>
      </c>
      <c r="M263" s="41"/>
      <c r="N263" s="41"/>
      <c r="O263" s="41"/>
      <c r="T263" s="392"/>
    </row>
    <row r="264" spans="1:20" x14ac:dyDescent="0.2">
      <c r="A264" s="426">
        <v>252</v>
      </c>
      <c r="B264" s="41" t="s">
        <v>587</v>
      </c>
      <c r="C264" s="41" t="s">
        <v>476</v>
      </c>
      <c r="D264" s="103"/>
      <c r="E264" s="48" t="s">
        <v>1450</v>
      </c>
      <c r="F264" s="41" t="s">
        <v>919</v>
      </c>
      <c r="G264" s="41">
        <v>2017</v>
      </c>
      <c r="H264" s="41">
        <v>5</v>
      </c>
      <c r="I264" s="41">
        <v>57000</v>
      </c>
      <c r="J264" s="387">
        <f t="shared" si="3"/>
        <v>285000</v>
      </c>
      <c r="K264" s="41"/>
      <c r="L264" s="50">
        <v>5</v>
      </c>
      <c r="M264" s="41"/>
      <c r="N264" s="41"/>
      <c r="O264" s="41"/>
      <c r="T264" s="392"/>
    </row>
    <row r="265" spans="1:20" x14ac:dyDescent="0.2">
      <c r="A265" s="426">
        <v>253</v>
      </c>
      <c r="B265" s="41" t="s">
        <v>588</v>
      </c>
      <c r="C265" s="41" t="s">
        <v>476</v>
      </c>
      <c r="D265" s="103"/>
      <c r="E265" s="48" t="s">
        <v>1450</v>
      </c>
      <c r="F265" s="41" t="s">
        <v>919</v>
      </c>
      <c r="G265" s="41">
        <v>2017</v>
      </c>
      <c r="H265" s="41">
        <v>5</v>
      </c>
      <c r="I265" s="41">
        <v>35000</v>
      </c>
      <c r="J265" s="387">
        <f t="shared" si="3"/>
        <v>175000</v>
      </c>
      <c r="K265" s="41"/>
      <c r="L265" s="50">
        <v>5</v>
      </c>
      <c r="M265" s="41"/>
      <c r="N265" s="41"/>
      <c r="O265" s="41"/>
      <c r="T265" s="392"/>
    </row>
    <row r="266" spans="1:20" x14ac:dyDescent="0.2">
      <c r="A266" s="426">
        <v>254</v>
      </c>
      <c r="B266" s="41" t="s">
        <v>589</v>
      </c>
      <c r="C266" s="41" t="s">
        <v>476</v>
      </c>
      <c r="D266" s="103"/>
      <c r="E266" s="48" t="s">
        <v>1450</v>
      </c>
      <c r="F266" s="41" t="s">
        <v>919</v>
      </c>
      <c r="G266" s="41">
        <v>2017</v>
      </c>
      <c r="H266" s="41">
        <v>5</v>
      </c>
      <c r="I266" s="41">
        <v>36000</v>
      </c>
      <c r="J266" s="387">
        <f t="shared" si="3"/>
        <v>180000</v>
      </c>
      <c r="K266" s="41"/>
      <c r="L266" s="50">
        <v>5</v>
      </c>
      <c r="M266" s="41"/>
      <c r="N266" s="41"/>
      <c r="O266" s="41"/>
      <c r="T266" s="392"/>
    </row>
    <row r="267" spans="1:20" x14ac:dyDescent="0.2">
      <c r="A267" s="426">
        <v>255</v>
      </c>
      <c r="B267" s="41" t="s">
        <v>590</v>
      </c>
      <c r="C267" s="41" t="s">
        <v>476</v>
      </c>
      <c r="D267" s="103"/>
      <c r="E267" s="48" t="s">
        <v>1450</v>
      </c>
      <c r="F267" s="41" t="s">
        <v>919</v>
      </c>
      <c r="G267" s="41">
        <v>2017</v>
      </c>
      <c r="H267" s="41">
        <v>5</v>
      </c>
      <c r="I267" s="41">
        <v>40000</v>
      </c>
      <c r="J267" s="387">
        <f t="shared" si="3"/>
        <v>200000</v>
      </c>
      <c r="K267" s="41"/>
      <c r="L267" s="50">
        <v>5</v>
      </c>
      <c r="M267" s="41"/>
      <c r="N267" s="41"/>
      <c r="O267" s="41"/>
      <c r="T267" s="392"/>
    </row>
    <row r="268" spans="1:20" x14ac:dyDescent="0.2">
      <c r="A268" s="426">
        <v>256</v>
      </c>
      <c r="B268" s="41" t="s">
        <v>591</v>
      </c>
      <c r="C268" s="41" t="s">
        <v>476</v>
      </c>
      <c r="D268" s="103"/>
      <c r="E268" s="48" t="s">
        <v>1450</v>
      </c>
      <c r="F268" s="41" t="s">
        <v>919</v>
      </c>
      <c r="G268" s="41">
        <v>2017</v>
      </c>
      <c r="H268" s="41">
        <v>5</v>
      </c>
      <c r="I268" s="41">
        <v>27000</v>
      </c>
      <c r="J268" s="387">
        <f t="shared" si="3"/>
        <v>135000</v>
      </c>
      <c r="K268" s="41"/>
      <c r="L268" s="50">
        <v>5</v>
      </c>
      <c r="M268" s="41"/>
      <c r="N268" s="41"/>
      <c r="O268" s="41"/>
      <c r="T268" s="392"/>
    </row>
    <row r="269" spans="1:20" x14ac:dyDescent="0.2">
      <c r="A269" s="426">
        <v>257</v>
      </c>
      <c r="B269" s="41" t="s">
        <v>592</v>
      </c>
      <c r="C269" s="41" t="s">
        <v>476</v>
      </c>
      <c r="D269" s="103"/>
      <c r="E269" s="48" t="s">
        <v>1450</v>
      </c>
      <c r="F269" s="41" t="s">
        <v>919</v>
      </c>
      <c r="G269" s="41">
        <v>2017</v>
      </c>
      <c r="H269" s="41">
        <v>5</v>
      </c>
      <c r="I269" s="41">
        <v>35000</v>
      </c>
      <c r="J269" s="387">
        <f t="shared" ref="J269:J303" si="4">H269*I269</f>
        <v>175000</v>
      </c>
      <c r="K269" s="41"/>
      <c r="L269" s="50">
        <v>5</v>
      </c>
      <c r="M269" s="41"/>
      <c r="N269" s="41"/>
      <c r="O269" s="41"/>
      <c r="T269" s="392"/>
    </row>
    <row r="270" spans="1:20" x14ac:dyDescent="0.2">
      <c r="A270" s="426">
        <v>258</v>
      </c>
      <c r="B270" s="41" t="s">
        <v>593</v>
      </c>
      <c r="C270" s="41" t="s">
        <v>476</v>
      </c>
      <c r="D270" s="103"/>
      <c r="E270" s="48" t="s">
        <v>1450</v>
      </c>
      <c r="F270" s="41" t="s">
        <v>919</v>
      </c>
      <c r="G270" s="41">
        <v>2017</v>
      </c>
      <c r="H270" s="41">
        <v>5</v>
      </c>
      <c r="I270" s="41">
        <v>45000</v>
      </c>
      <c r="J270" s="387">
        <f t="shared" si="4"/>
        <v>225000</v>
      </c>
      <c r="K270" s="41"/>
      <c r="L270" s="50">
        <v>5</v>
      </c>
      <c r="M270" s="41"/>
      <c r="N270" s="41"/>
      <c r="O270" s="41"/>
      <c r="T270" s="392"/>
    </row>
    <row r="271" spans="1:20" x14ac:dyDescent="0.2">
      <c r="A271" s="426">
        <v>259</v>
      </c>
      <c r="B271" s="41" t="s">
        <v>594</v>
      </c>
      <c r="C271" s="41" t="s">
        <v>476</v>
      </c>
      <c r="D271" s="103"/>
      <c r="E271" s="48" t="s">
        <v>1450</v>
      </c>
      <c r="F271" s="41" t="s">
        <v>919</v>
      </c>
      <c r="G271" s="41">
        <v>2017</v>
      </c>
      <c r="H271" s="41">
        <v>5</v>
      </c>
      <c r="I271" s="41">
        <v>50000</v>
      </c>
      <c r="J271" s="387">
        <f t="shared" si="4"/>
        <v>250000</v>
      </c>
      <c r="K271" s="41"/>
      <c r="L271" s="50">
        <v>5</v>
      </c>
      <c r="M271" s="41"/>
      <c r="N271" s="41"/>
      <c r="O271" s="41"/>
      <c r="T271" s="392"/>
    </row>
    <row r="272" spans="1:20" x14ac:dyDescent="0.2">
      <c r="A272" s="426">
        <v>260</v>
      </c>
      <c r="B272" s="41" t="s">
        <v>595</v>
      </c>
      <c r="C272" s="41" t="s">
        <v>476</v>
      </c>
      <c r="D272" s="103"/>
      <c r="E272" s="48" t="s">
        <v>1450</v>
      </c>
      <c r="F272" s="41" t="s">
        <v>919</v>
      </c>
      <c r="G272" s="41">
        <v>2017</v>
      </c>
      <c r="H272" s="41">
        <v>5</v>
      </c>
      <c r="I272" s="41">
        <v>30000</v>
      </c>
      <c r="J272" s="387">
        <f t="shared" si="4"/>
        <v>150000</v>
      </c>
      <c r="K272" s="41"/>
      <c r="L272" s="50">
        <v>5</v>
      </c>
      <c r="M272" s="41"/>
      <c r="N272" s="41"/>
      <c r="O272" s="41"/>
      <c r="T272" s="392"/>
    </row>
    <row r="273" spans="1:20" x14ac:dyDescent="0.2">
      <c r="A273" s="426">
        <v>261</v>
      </c>
      <c r="B273" s="41" t="s">
        <v>596</v>
      </c>
      <c r="C273" s="41" t="s">
        <v>476</v>
      </c>
      <c r="D273" s="103"/>
      <c r="E273" s="48" t="s">
        <v>1450</v>
      </c>
      <c r="F273" s="41" t="s">
        <v>919</v>
      </c>
      <c r="G273" s="41">
        <v>2017</v>
      </c>
      <c r="H273" s="41">
        <v>5</v>
      </c>
      <c r="I273" s="41">
        <v>30000</v>
      </c>
      <c r="J273" s="387">
        <f t="shared" si="4"/>
        <v>150000</v>
      </c>
      <c r="K273" s="41"/>
      <c r="L273" s="50">
        <v>5</v>
      </c>
      <c r="M273" s="41"/>
      <c r="N273" s="41"/>
      <c r="O273" s="41"/>
      <c r="T273" s="392"/>
    </row>
    <row r="274" spans="1:20" x14ac:dyDescent="0.2">
      <c r="A274" s="426">
        <v>262</v>
      </c>
      <c r="B274" s="41" t="s">
        <v>597</v>
      </c>
      <c r="C274" s="41" t="s">
        <v>476</v>
      </c>
      <c r="D274" s="103"/>
      <c r="E274" s="48" t="s">
        <v>1450</v>
      </c>
      <c r="F274" s="41" t="s">
        <v>919</v>
      </c>
      <c r="G274" s="41">
        <v>2017</v>
      </c>
      <c r="H274" s="41">
        <v>10</v>
      </c>
      <c r="I274" s="41">
        <v>285000</v>
      </c>
      <c r="J274" s="387">
        <f t="shared" si="4"/>
        <v>2850000</v>
      </c>
      <c r="K274" s="41"/>
      <c r="L274" s="50">
        <v>10</v>
      </c>
      <c r="M274" s="41"/>
      <c r="N274" s="41"/>
      <c r="O274" s="41"/>
      <c r="T274" s="392"/>
    </row>
    <row r="275" spans="1:20" x14ac:dyDescent="0.2">
      <c r="A275" s="426">
        <v>263</v>
      </c>
      <c r="B275" s="41" t="s">
        <v>598</v>
      </c>
      <c r="C275" s="41" t="s">
        <v>476</v>
      </c>
      <c r="D275" s="103"/>
      <c r="E275" s="48" t="s">
        <v>1450</v>
      </c>
      <c r="F275" s="41" t="s">
        <v>919</v>
      </c>
      <c r="G275" s="41">
        <v>2017</v>
      </c>
      <c r="H275" s="41">
        <v>10</v>
      </c>
      <c r="I275" s="41">
        <v>85000</v>
      </c>
      <c r="J275" s="387">
        <f t="shared" si="4"/>
        <v>850000</v>
      </c>
      <c r="K275" s="41"/>
      <c r="L275" s="50">
        <v>10</v>
      </c>
      <c r="M275" s="41"/>
      <c r="N275" s="41"/>
      <c r="O275" s="41"/>
      <c r="T275" s="392"/>
    </row>
    <row r="276" spans="1:20" x14ac:dyDescent="0.2">
      <c r="A276" s="426">
        <v>264</v>
      </c>
      <c r="B276" s="41" t="s">
        <v>599</v>
      </c>
      <c r="C276" s="41" t="s">
        <v>476</v>
      </c>
      <c r="D276" s="103"/>
      <c r="E276" s="48" t="s">
        <v>1450</v>
      </c>
      <c r="F276" s="41" t="s">
        <v>919</v>
      </c>
      <c r="G276" s="41">
        <v>2017</v>
      </c>
      <c r="H276" s="41">
        <v>10</v>
      </c>
      <c r="I276" s="41">
        <v>62000</v>
      </c>
      <c r="J276" s="387">
        <f t="shared" si="4"/>
        <v>620000</v>
      </c>
      <c r="K276" s="41"/>
      <c r="L276" s="50">
        <v>10</v>
      </c>
      <c r="M276" s="41"/>
      <c r="N276" s="41"/>
      <c r="O276" s="41"/>
      <c r="T276" s="392"/>
    </row>
    <row r="277" spans="1:20" x14ac:dyDescent="0.2">
      <c r="A277" s="426">
        <v>265</v>
      </c>
      <c r="B277" s="41" t="s">
        <v>600</v>
      </c>
      <c r="C277" s="41" t="s">
        <v>476</v>
      </c>
      <c r="D277" s="103"/>
      <c r="E277" s="48" t="s">
        <v>1450</v>
      </c>
      <c r="F277" s="41" t="s">
        <v>919</v>
      </c>
      <c r="G277" s="41">
        <v>2017</v>
      </c>
      <c r="H277" s="41">
        <v>10</v>
      </c>
      <c r="I277" s="41">
        <v>90000</v>
      </c>
      <c r="J277" s="387">
        <f t="shared" si="4"/>
        <v>900000</v>
      </c>
      <c r="K277" s="41"/>
      <c r="L277" s="50">
        <v>10</v>
      </c>
      <c r="M277" s="41"/>
      <c r="N277" s="41"/>
      <c r="O277" s="41"/>
      <c r="T277" s="392"/>
    </row>
    <row r="278" spans="1:20" x14ac:dyDescent="0.2">
      <c r="A278" s="426">
        <v>266</v>
      </c>
      <c r="B278" s="41" t="s">
        <v>601</v>
      </c>
      <c r="C278" s="41" t="s">
        <v>476</v>
      </c>
      <c r="D278" s="103"/>
      <c r="E278" s="48" t="s">
        <v>1450</v>
      </c>
      <c r="F278" s="41" t="s">
        <v>919</v>
      </c>
      <c r="G278" s="41">
        <v>2017</v>
      </c>
      <c r="H278" s="41">
        <v>10</v>
      </c>
      <c r="I278" s="41">
        <v>85000</v>
      </c>
      <c r="J278" s="387">
        <f t="shared" si="4"/>
        <v>850000</v>
      </c>
      <c r="K278" s="41"/>
      <c r="L278" s="50">
        <v>10</v>
      </c>
      <c r="M278" s="41"/>
      <c r="N278" s="41"/>
      <c r="O278" s="41"/>
      <c r="T278" s="392"/>
    </row>
    <row r="279" spans="1:20" x14ac:dyDescent="0.2">
      <c r="A279" s="426">
        <v>267</v>
      </c>
      <c r="B279" s="41" t="s">
        <v>602</v>
      </c>
      <c r="C279" s="41" t="s">
        <v>476</v>
      </c>
      <c r="D279" s="103"/>
      <c r="E279" s="48" t="s">
        <v>1450</v>
      </c>
      <c r="F279" s="41" t="s">
        <v>919</v>
      </c>
      <c r="G279" s="41">
        <v>2017</v>
      </c>
      <c r="H279" s="41">
        <v>10</v>
      </c>
      <c r="I279" s="41">
        <v>87000</v>
      </c>
      <c r="J279" s="387">
        <f t="shared" si="4"/>
        <v>870000</v>
      </c>
      <c r="K279" s="41"/>
      <c r="L279" s="50">
        <v>10</v>
      </c>
      <c r="M279" s="41"/>
      <c r="N279" s="41"/>
      <c r="O279" s="41"/>
      <c r="T279" s="392"/>
    </row>
    <row r="280" spans="1:20" x14ac:dyDescent="0.2">
      <c r="A280" s="426">
        <v>268</v>
      </c>
      <c r="B280" s="41" t="s">
        <v>603</v>
      </c>
      <c r="C280" s="41" t="s">
        <v>476</v>
      </c>
      <c r="D280" s="103"/>
      <c r="E280" s="48" t="s">
        <v>1450</v>
      </c>
      <c r="F280" s="41" t="s">
        <v>919</v>
      </c>
      <c r="G280" s="41">
        <v>2017</v>
      </c>
      <c r="H280" s="41">
        <v>10</v>
      </c>
      <c r="I280" s="41">
        <v>87000</v>
      </c>
      <c r="J280" s="387">
        <f t="shared" si="4"/>
        <v>870000</v>
      </c>
      <c r="K280" s="41"/>
      <c r="L280" s="50">
        <v>10</v>
      </c>
      <c r="M280" s="41"/>
      <c r="N280" s="41"/>
      <c r="O280" s="41"/>
      <c r="T280" s="392"/>
    </row>
    <row r="281" spans="1:20" x14ac:dyDescent="0.2">
      <c r="A281" s="426">
        <v>269</v>
      </c>
      <c r="B281" s="41" t="s">
        <v>604</v>
      </c>
      <c r="C281" s="41" t="s">
        <v>476</v>
      </c>
      <c r="D281" s="103"/>
      <c r="E281" s="48" t="s">
        <v>1450</v>
      </c>
      <c r="F281" s="41" t="s">
        <v>919</v>
      </c>
      <c r="G281" s="41">
        <v>2017</v>
      </c>
      <c r="H281" s="41">
        <v>10</v>
      </c>
      <c r="I281" s="41">
        <v>108000</v>
      </c>
      <c r="J281" s="387">
        <f t="shared" si="4"/>
        <v>1080000</v>
      </c>
      <c r="K281" s="41"/>
      <c r="L281" s="50">
        <v>10</v>
      </c>
      <c r="M281" s="41"/>
      <c r="N281" s="41"/>
      <c r="O281" s="41"/>
      <c r="T281" s="392"/>
    </row>
    <row r="282" spans="1:20" x14ac:dyDescent="0.2">
      <c r="A282" s="426">
        <v>270</v>
      </c>
      <c r="B282" s="41" t="s">
        <v>605</v>
      </c>
      <c r="C282" s="41" t="s">
        <v>476</v>
      </c>
      <c r="D282" s="103"/>
      <c r="E282" s="48" t="s">
        <v>1450</v>
      </c>
      <c r="F282" s="41" t="s">
        <v>919</v>
      </c>
      <c r="G282" s="41">
        <v>2017</v>
      </c>
      <c r="H282" s="41">
        <v>10</v>
      </c>
      <c r="I282" s="41">
        <v>102000</v>
      </c>
      <c r="J282" s="387">
        <f t="shared" si="4"/>
        <v>1020000</v>
      </c>
      <c r="K282" s="41"/>
      <c r="L282" s="50">
        <v>10</v>
      </c>
      <c r="M282" s="41"/>
      <c r="N282" s="41"/>
      <c r="O282" s="41"/>
      <c r="T282" s="392"/>
    </row>
    <row r="283" spans="1:20" x14ac:dyDescent="0.2">
      <c r="A283" s="426">
        <v>271</v>
      </c>
      <c r="B283" s="41" t="s">
        <v>606</v>
      </c>
      <c r="C283" s="41" t="s">
        <v>476</v>
      </c>
      <c r="D283" s="103"/>
      <c r="E283" s="48" t="s">
        <v>1450</v>
      </c>
      <c r="F283" s="41" t="s">
        <v>919</v>
      </c>
      <c r="G283" s="41">
        <v>2017</v>
      </c>
      <c r="H283" s="41">
        <v>10</v>
      </c>
      <c r="I283" s="41">
        <v>108000</v>
      </c>
      <c r="J283" s="387">
        <f t="shared" si="4"/>
        <v>1080000</v>
      </c>
      <c r="K283" s="41"/>
      <c r="L283" s="50">
        <v>10</v>
      </c>
      <c r="M283" s="41"/>
      <c r="N283" s="41"/>
      <c r="O283" s="41"/>
      <c r="T283" s="392"/>
    </row>
    <row r="284" spans="1:20" x14ac:dyDescent="0.2">
      <c r="A284" s="426">
        <v>272</v>
      </c>
      <c r="B284" s="41" t="s">
        <v>607</v>
      </c>
      <c r="C284" s="41" t="s">
        <v>476</v>
      </c>
      <c r="D284" s="103"/>
      <c r="E284" s="48" t="s">
        <v>1450</v>
      </c>
      <c r="F284" s="41" t="s">
        <v>919</v>
      </c>
      <c r="G284" s="41">
        <v>2017</v>
      </c>
      <c r="H284" s="41">
        <v>10</v>
      </c>
      <c r="I284" s="41">
        <v>71400</v>
      </c>
      <c r="J284" s="387">
        <f t="shared" si="4"/>
        <v>714000</v>
      </c>
      <c r="K284" s="41"/>
      <c r="L284" s="41"/>
      <c r="M284" s="41"/>
      <c r="N284" s="41"/>
      <c r="O284" s="50">
        <v>10</v>
      </c>
      <c r="T284" s="392"/>
    </row>
    <row r="285" spans="1:20" x14ac:dyDescent="0.2">
      <c r="A285" s="426">
        <v>273</v>
      </c>
      <c r="B285" s="41" t="s">
        <v>608</v>
      </c>
      <c r="C285" s="41" t="s">
        <v>476</v>
      </c>
      <c r="D285" s="103"/>
      <c r="E285" s="48" t="s">
        <v>1450</v>
      </c>
      <c r="F285" s="41" t="s">
        <v>919</v>
      </c>
      <c r="G285" s="41">
        <v>2017</v>
      </c>
      <c r="H285" s="41">
        <v>10</v>
      </c>
      <c r="I285" s="41">
        <v>92400</v>
      </c>
      <c r="J285" s="387">
        <f t="shared" si="4"/>
        <v>924000</v>
      </c>
      <c r="K285" s="41"/>
      <c r="L285" s="41"/>
      <c r="M285" s="41"/>
      <c r="N285" s="41"/>
      <c r="O285" s="50">
        <v>10</v>
      </c>
      <c r="T285" s="392"/>
    </row>
    <row r="286" spans="1:20" x14ac:dyDescent="0.2">
      <c r="A286" s="426">
        <v>274</v>
      </c>
      <c r="B286" s="41" t="s">
        <v>609</v>
      </c>
      <c r="C286" s="41" t="s">
        <v>476</v>
      </c>
      <c r="D286" s="103"/>
      <c r="E286" s="48" t="s">
        <v>1450</v>
      </c>
      <c r="F286" s="41" t="s">
        <v>919</v>
      </c>
      <c r="G286" s="41">
        <v>2017</v>
      </c>
      <c r="H286" s="41">
        <v>10</v>
      </c>
      <c r="I286" s="41">
        <v>97650</v>
      </c>
      <c r="J286" s="387">
        <f t="shared" si="4"/>
        <v>976500</v>
      </c>
      <c r="K286" s="41"/>
      <c r="L286" s="41"/>
      <c r="M286" s="41"/>
      <c r="N286" s="41"/>
      <c r="O286" s="50">
        <v>10</v>
      </c>
      <c r="T286" s="392"/>
    </row>
    <row r="287" spans="1:20" x14ac:dyDescent="0.2">
      <c r="A287" s="426">
        <v>275</v>
      </c>
      <c r="B287" s="41" t="s">
        <v>610</v>
      </c>
      <c r="C287" s="41" t="s">
        <v>476</v>
      </c>
      <c r="D287" s="103"/>
      <c r="E287" s="48" t="s">
        <v>1450</v>
      </c>
      <c r="F287" s="41" t="s">
        <v>919</v>
      </c>
      <c r="G287" s="41">
        <v>2017</v>
      </c>
      <c r="H287" s="41">
        <v>10</v>
      </c>
      <c r="I287" s="41">
        <v>92400</v>
      </c>
      <c r="J287" s="387">
        <f t="shared" si="4"/>
        <v>924000</v>
      </c>
      <c r="K287" s="41"/>
      <c r="L287" s="41"/>
      <c r="M287" s="41"/>
      <c r="N287" s="41"/>
      <c r="O287" s="50">
        <v>10</v>
      </c>
      <c r="T287" s="392"/>
    </row>
    <row r="288" spans="1:20" x14ac:dyDescent="0.2">
      <c r="A288" s="426">
        <v>276</v>
      </c>
      <c r="B288" s="41" t="s">
        <v>611</v>
      </c>
      <c r="C288" s="41" t="s">
        <v>476</v>
      </c>
      <c r="D288" s="103"/>
      <c r="E288" s="48" t="s">
        <v>1450</v>
      </c>
      <c r="F288" s="41" t="s">
        <v>919</v>
      </c>
      <c r="G288" s="41">
        <v>2017</v>
      </c>
      <c r="H288" s="41">
        <v>10</v>
      </c>
      <c r="I288" s="41">
        <v>92400</v>
      </c>
      <c r="J288" s="387">
        <f t="shared" si="4"/>
        <v>924000</v>
      </c>
      <c r="K288" s="41"/>
      <c r="L288" s="41"/>
      <c r="M288" s="41"/>
      <c r="N288" s="41"/>
      <c r="O288" s="50">
        <v>10</v>
      </c>
      <c r="T288" s="392"/>
    </row>
    <row r="289" spans="1:20" x14ac:dyDescent="0.2">
      <c r="A289" s="426">
        <v>277</v>
      </c>
      <c r="B289" s="41" t="s">
        <v>612</v>
      </c>
      <c r="C289" s="41" t="s">
        <v>476</v>
      </c>
      <c r="D289" s="103"/>
      <c r="E289" s="48" t="s">
        <v>1450</v>
      </c>
      <c r="F289" s="41" t="s">
        <v>919</v>
      </c>
      <c r="G289" s="41">
        <v>2017</v>
      </c>
      <c r="H289" s="41">
        <v>10</v>
      </c>
      <c r="I289" s="41">
        <v>94500</v>
      </c>
      <c r="J289" s="387">
        <f t="shared" si="4"/>
        <v>945000</v>
      </c>
      <c r="K289" s="41"/>
      <c r="L289" s="41"/>
      <c r="M289" s="41"/>
      <c r="N289" s="41"/>
      <c r="O289" s="50">
        <v>10</v>
      </c>
      <c r="T289" s="392"/>
    </row>
    <row r="290" spans="1:20" x14ac:dyDescent="0.2">
      <c r="A290" s="426">
        <v>278</v>
      </c>
      <c r="B290" s="41" t="s">
        <v>613</v>
      </c>
      <c r="C290" s="41" t="s">
        <v>476</v>
      </c>
      <c r="D290" s="103"/>
      <c r="E290" s="48" t="s">
        <v>1450</v>
      </c>
      <c r="F290" s="41" t="s">
        <v>919</v>
      </c>
      <c r="G290" s="41">
        <v>2017</v>
      </c>
      <c r="H290" s="41">
        <v>10</v>
      </c>
      <c r="I290" s="41">
        <v>54600</v>
      </c>
      <c r="J290" s="387">
        <f t="shared" si="4"/>
        <v>546000</v>
      </c>
      <c r="K290" s="41"/>
      <c r="L290" s="41"/>
      <c r="M290" s="41"/>
      <c r="N290" s="41"/>
      <c r="O290" s="50">
        <v>10</v>
      </c>
      <c r="T290" s="392"/>
    </row>
    <row r="291" spans="1:20" x14ac:dyDescent="0.2">
      <c r="A291" s="426">
        <v>279</v>
      </c>
      <c r="B291" s="41" t="s">
        <v>614</v>
      </c>
      <c r="C291" s="41" t="s">
        <v>476</v>
      </c>
      <c r="D291" s="103"/>
      <c r="E291" s="48" t="s">
        <v>1450</v>
      </c>
      <c r="F291" s="41" t="s">
        <v>919</v>
      </c>
      <c r="G291" s="41">
        <v>2017</v>
      </c>
      <c r="H291" s="41">
        <v>10</v>
      </c>
      <c r="I291" s="41">
        <v>61950</v>
      </c>
      <c r="J291" s="387">
        <f t="shared" si="4"/>
        <v>619500</v>
      </c>
      <c r="K291" s="41"/>
      <c r="L291" s="41"/>
      <c r="M291" s="41"/>
      <c r="N291" s="41"/>
      <c r="O291" s="50">
        <v>10</v>
      </c>
      <c r="T291" s="392"/>
    </row>
    <row r="292" spans="1:20" x14ac:dyDescent="0.2">
      <c r="A292" s="426">
        <v>280</v>
      </c>
      <c r="B292" s="41" t="s">
        <v>615</v>
      </c>
      <c r="C292" s="41" t="s">
        <v>476</v>
      </c>
      <c r="D292" s="103"/>
      <c r="E292" s="48" t="s">
        <v>1450</v>
      </c>
      <c r="F292" s="41" t="s">
        <v>919</v>
      </c>
      <c r="G292" s="41">
        <v>2017</v>
      </c>
      <c r="H292" s="41">
        <v>10</v>
      </c>
      <c r="I292" s="41">
        <v>52500</v>
      </c>
      <c r="J292" s="387">
        <f t="shared" si="4"/>
        <v>525000</v>
      </c>
      <c r="K292" s="41"/>
      <c r="L292" s="41"/>
      <c r="M292" s="41"/>
      <c r="N292" s="41"/>
      <c r="O292" s="50">
        <v>10</v>
      </c>
      <c r="T292" s="392"/>
    </row>
    <row r="293" spans="1:20" x14ac:dyDescent="0.2">
      <c r="A293" s="426">
        <v>281</v>
      </c>
      <c r="B293" s="41" t="s">
        <v>616</v>
      </c>
      <c r="C293" s="41" t="s">
        <v>476</v>
      </c>
      <c r="D293" s="103"/>
      <c r="E293" s="48" t="s">
        <v>1450</v>
      </c>
      <c r="F293" s="41" t="s">
        <v>919</v>
      </c>
      <c r="G293" s="41">
        <v>2017</v>
      </c>
      <c r="H293" s="41">
        <v>10</v>
      </c>
      <c r="I293" s="41">
        <v>48300</v>
      </c>
      <c r="J293" s="387">
        <f t="shared" si="4"/>
        <v>483000</v>
      </c>
      <c r="K293" s="41"/>
      <c r="L293" s="41"/>
      <c r="M293" s="41"/>
      <c r="N293" s="41"/>
      <c r="O293" s="50">
        <v>10</v>
      </c>
      <c r="T293" s="392"/>
    </row>
    <row r="294" spans="1:20" x14ac:dyDescent="0.2">
      <c r="A294" s="426">
        <v>282</v>
      </c>
      <c r="B294" s="41" t="s">
        <v>617</v>
      </c>
      <c r="C294" s="41" t="s">
        <v>476</v>
      </c>
      <c r="D294" s="103"/>
      <c r="E294" s="48" t="s">
        <v>1450</v>
      </c>
      <c r="F294" s="41" t="s">
        <v>919</v>
      </c>
      <c r="G294" s="41">
        <v>2017</v>
      </c>
      <c r="H294" s="41">
        <v>10</v>
      </c>
      <c r="I294" s="41">
        <v>110250</v>
      </c>
      <c r="J294" s="387">
        <f t="shared" si="4"/>
        <v>1102500</v>
      </c>
      <c r="K294" s="41"/>
      <c r="L294" s="41"/>
      <c r="M294" s="41"/>
      <c r="N294" s="41"/>
      <c r="O294" s="50">
        <v>10</v>
      </c>
      <c r="T294" s="392"/>
    </row>
    <row r="295" spans="1:20" x14ac:dyDescent="0.2">
      <c r="A295" s="426">
        <v>283</v>
      </c>
      <c r="B295" s="41" t="s">
        <v>618</v>
      </c>
      <c r="C295" s="41" t="s">
        <v>476</v>
      </c>
      <c r="D295" s="103"/>
      <c r="E295" s="48" t="s">
        <v>1450</v>
      </c>
      <c r="F295" s="41" t="s">
        <v>919</v>
      </c>
      <c r="G295" s="41">
        <v>2017</v>
      </c>
      <c r="H295" s="41">
        <v>10</v>
      </c>
      <c r="I295" s="41">
        <v>103950</v>
      </c>
      <c r="J295" s="387">
        <f t="shared" si="4"/>
        <v>1039500</v>
      </c>
      <c r="K295" s="41"/>
      <c r="L295" s="41"/>
      <c r="M295" s="41"/>
      <c r="N295" s="41"/>
      <c r="O295" s="50">
        <v>10</v>
      </c>
      <c r="T295" s="392"/>
    </row>
    <row r="296" spans="1:20" x14ac:dyDescent="0.2">
      <c r="A296" s="426">
        <v>284</v>
      </c>
      <c r="B296" s="41" t="s">
        <v>619</v>
      </c>
      <c r="C296" s="41" t="s">
        <v>476</v>
      </c>
      <c r="D296" s="103"/>
      <c r="E296" s="48" t="s">
        <v>1450</v>
      </c>
      <c r="F296" s="41" t="s">
        <v>919</v>
      </c>
      <c r="G296" s="41">
        <v>2017</v>
      </c>
      <c r="H296" s="41">
        <v>10</v>
      </c>
      <c r="I296" s="41">
        <v>52500</v>
      </c>
      <c r="J296" s="387">
        <f t="shared" si="4"/>
        <v>525000</v>
      </c>
      <c r="K296" s="41"/>
      <c r="L296" s="41"/>
      <c r="M296" s="41"/>
      <c r="N296" s="41"/>
      <c r="O296" s="50">
        <v>10</v>
      </c>
      <c r="T296" s="392"/>
    </row>
    <row r="297" spans="1:20" x14ac:dyDescent="0.2">
      <c r="A297" s="426">
        <v>285</v>
      </c>
      <c r="B297" s="41" t="s">
        <v>620</v>
      </c>
      <c r="C297" s="41" t="s">
        <v>476</v>
      </c>
      <c r="D297" s="103"/>
      <c r="E297" s="48" t="s">
        <v>1450</v>
      </c>
      <c r="F297" s="41" t="s">
        <v>919</v>
      </c>
      <c r="G297" s="41">
        <v>2017</v>
      </c>
      <c r="H297" s="41">
        <v>10</v>
      </c>
      <c r="I297" s="41">
        <v>47250</v>
      </c>
      <c r="J297" s="387">
        <f t="shared" si="4"/>
        <v>472500</v>
      </c>
      <c r="K297" s="41"/>
      <c r="L297" s="41"/>
      <c r="M297" s="41"/>
      <c r="N297" s="41"/>
      <c r="O297" s="50">
        <v>10</v>
      </c>
      <c r="T297" s="392"/>
    </row>
    <row r="298" spans="1:20" x14ac:dyDescent="0.2">
      <c r="A298" s="426">
        <v>286</v>
      </c>
      <c r="B298" s="41" t="s">
        <v>621</v>
      </c>
      <c r="C298" s="41" t="s">
        <v>476</v>
      </c>
      <c r="D298" s="103"/>
      <c r="E298" s="48" t="s">
        <v>1450</v>
      </c>
      <c r="F298" s="41" t="s">
        <v>919</v>
      </c>
      <c r="G298" s="41">
        <v>2017</v>
      </c>
      <c r="H298" s="41">
        <v>10</v>
      </c>
      <c r="I298" s="41">
        <v>52500</v>
      </c>
      <c r="J298" s="387">
        <f t="shared" si="4"/>
        <v>525000</v>
      </c>
      <c r="K298" s="41"/>
      <c r="L298" s="41"/>
      <c r="M298" s="41"/>
      <c r="N298" s="41"/>
      <c r="O298" s="50">
        <v>10</v>
      </c>
      <c r="T298" s="392"/>
    </row>
    <row r="299" spans="1:20" x14ac:dyDescent="0.2">
      <c r="A299" s="426">
        <v>287</v>
      </c>
      <c r="B299" s="41" t="s">
        <v>622</v>
      </c>
      <c r="C299" s="41" t="s">
        <v>476</v>
      </c>
      <c r="D299" s="103"/>
      <c r="E299" s="48" t="s">
        <v>1450</v>
      </c>
      <c r="F299" s="41" t="s">
        <v>919</v>
      </c>
      <c r="G299" s="41">
        <v>2017</v>
      </c>
      <c r="H299" s="41">
        <v>10</v>
      </c>
      <c r="I299" s="41">
        <v>61425</v>
      </c>
      <c r="J299" s="387">
        <f t="shared" si="4"/>
        <v>614250</v>
      </c>
      <c r="K299" s="41"/>
      <c r="L299" s="41"/>
      <c r="M299" s="41"/>
      <c r="N299" s="41"/>
      <c r="O299" s="50">
        <v>10</v>
      </c>
      <c r="T299" s="392"/>
    </row>
    <row r="300" spans="1:20" x14ac:dyDescent="0.2">
      <c r="A300" s="426">
        <v>288</v>
      </c>
      <c r="B300" s="41" t="s">
        <v>623</v>
      </c>
      <c r="C300" s="41" t="s">
        <v>476</v>
      </c>
      <c r="D300" s="103"/>
      <c r="E300" s="48" t="s">
        <v>1450</v>
      </c>
      <c r="F300" s="41" t="s">
        <v>919</v>
      </c>
      <c r="G300" s="41">
        <v>2017</v>
      </c>
      <c r="H300" s="41">
        <v>10</v>
      </c>
      <c r="I300" s="41">
        <v>84000</v>
      </c>
      <c r="J300" s="387">
        <f t="shared" si="4"/>
        <v>840000</v>
      </c>
      <c r="K300" s="41"/>
      <c r="L300" s="41"/>
      <c r="M300" s="41"/>
      <c r="N300" s="41"/>
      <c r="O300" s="50">
        <v>10</v>
      </c>
      <c r="T300" s="392"/>
    </row>
    <row r="301" spans="1:20" x14ac:dyDescent="0.2">
      <c r="A301" s="426">
        <v>289</v>
      </c>
      <c r="B301" s="41" t="s">
        <v>624</v>
      </c>
      <c r="C301" s="41" t="s">
        <v>476</v>
      </c>
      <c r="D301" s="103"/>
      <c r="E301" s="48" t="s">
        <v>1450</v>
      </c>
      <c r="F301" s="41" t="s">
        <v>919</v>
      </c>
      <c r="G301" s="41">
        <v>2017</v>
      </c>
      <c r="H301" s="41">
        <v>10</v>
      </c>
      <c r="I301" s="41">
        <v>123900</v>
      </c>
      <c r="J301" s="387">
        <f t="shared" si="4"/>
        <v>1239000</v>
      </c>
      <c r="K301" s="41"/>
      <c r="L301" s="41"/>
      <c r="M301" s="41"/>
      <c r="N301" s="41"/>
      <c r="O301" s="50">
        <v>10</v>
      </c>
      <c r="T301" s="392"/>
    </row>
    <row r="302" spans="1:20" x14ac:dyDescent="0.2">
      <c r="A302" s="426">
        <v>290</v>
      </c>
      <c r="B302" s="41" t="s">
        <v>625</v>
      </c>
      <c r="C302" s="41" t="s">
        <v>476</v>
      </c>
      <c r="D302" s="103"/>
      <c r="E302" s="48" t="s">
        <v>1450</v>
      </c>
      <c r="F302" s="41" t="s">
        <v>919</v>
      </c>
      <c r="G302" s="41">
        <v>2017</v>
      </c>
      <c r="H302" s="41">
        <v>10</v>
      </c>
      <c r="I302" s="41">
        <v>61950</v>
      </c>
      <c r="J302" s="387">
        <f t="shared" si="4"/>
        <v>619500</v>
      </c>
      <c r="K302" s="41"/>
      <c r="L302" s="41"/>
      <c r="M302" s="41"/>
      <c r="N302" s="41"/>
      <c r="O302" s="50">
        <v>10</v>
      </c>
      <c r="T302" s="392"/>
    </row>
    <row r="303" spans="1:20" x14ac:dyDescent="0.2">
      <c r="A303" s="426">
        <v>291</v>
      </c>
      <c r="B303" s="41" t="s">
        <v>626</v>
      </c>
      <c r="C303" s="41" t="s">
        <v>476</v>
      </c>
      <c r="D303" s="103"/>
      <c r="E303" s="48" t="s">
        <v>1450</v>
      </c>
      <c r="F303" s="41" t="s">
        <v>919</v>
      </c>
      <c r="G303" s="41">
        <v>2017</v>
      </c>
      <c r="H303" s="41">
        <v>10</v>
      </c>
      <c r="I303" s="41">
        <v>72450</v>
      </c>
      <c r="J303" s="387">
        <f t="shared" si="4"/>
        <v>724500</v>
      </c>
      <c r="K303" s="41"/>
      <c r="L303" s="41"/>
      <c r="M303" s="41"/>
      <c r="N303" s="41"/>
      <c r="O303" s="50">
        <v>10</v>
      </c>
      <c r="T303" s="392"/>
    </row>
    <row r="304" spans="1:20" x14ac:dyDescent="0.2">
      <c r="A304" s="426">
        <v>292</v>
      </c>
      <c r="B304" s="41" t="s">
        <v>328</v>
      </c>
      <c r="C304" s="41" t="s">
        <v>353</v>
      </c>
      <c r="D304" s="103"/>
      <c r="E304" s="48" t="s">
        <v>1400</v>
      </c>
      <c r="F304" s="48" t="s">
        <v>910</v>
      </c>
      <c r="G304" s="41">
        <v>2018</v>
      </c>
      <c r="H304" s="41">
        <v>1</v>
      </c>
      <c r="I304" s="41">
        <v>6750000</v>
      </c>
      <c r="J304" s="394">
        <f t="shared" ref="J304:J335" si="5">H305*I304</f>
        <v>6750000</v>
      </c>
      <c r="K304" s="41"/>
      <c r="L304" s="50">
        <v>1</v>
      </c>
      <c r="M304" s="41"/>
      <c r="N304" s="41"/>
      <c r="O304" s="41"/>
      <c r="T304" s="392"/>
    </row>
    <row r="305" spans="1:20" x14ac:dyDescent="0.2">
      <c r="A305" s="426">
        <v>293</v>
      </c>
      <c r="B305" s="41" t="s">
        <v>326</v>
      </c>
      <c r="C305" s="41" t="s">
        <v>306</v>
      </c>
      <c r="D305" s="103"/>
      <c r="E305" s="48" t="s">
        <v>1462</v>
      </c>
      <c r="F305" s="41" t="s">
        <v>907</v>
      </c>
      <c r="G305" s="41">
        <v>2018</v>
      </c>
      <c r="H305" s="41">
        <v>1</v>
      </c>
      <c r="I305" s="41">
        <v>3850000</v>
      </c>
      <c r="J305" s="394">
        <f>H305*I305</f>
        <v>3850000</v>
      </c>
      <c r="K305" s="41"/>
      <c r="L305" s="50">
        <v>1</v>
      </c>
      <c r="M305" s="41"/>
      <c r="N305" s="41"/>
      <c r="O305" s="41"/>
      <c r="T305" s="392"/>
    </row>
    <row r="306" spans="1:20" x14ac:dyDescent="0.2">
      <c r="A306" s="426">
        <v>294</v>
      </c>
      <c r="B306" s="41" t="s">
        <v>628</v>
      </c>
      <c r="C306" s="41" t="s">
        <v>478</v>
      </c>
      <c r="D306" s="103"/>
      <c r="E306" s="48" t="s">
        <v>1450</v>
      </c>
      <c r="F306" s="41" t="s">
        <v>894</v>
      </c>
      <c r="G306" s="41">
        <v>2018</v>
      </c>
      <c r="H306" s="41">
        <v>45</v>
      </c>
      <c r="I306" s="41">
        <v>100000</v>
      </c>
      <c r="J306" s="387">
        <f>H306*I306</f>
        <v>4500000</v>
      </c>
      <c r="K306" s="41"/>
      <c r="L306" s="50">
        <v>45</v>
      </c>
      <c r="M306" s="41"/>
      <c r="N306" s="41"/>
      <c r="O306" s="41"/>
      <c r="T306" s="392"/>
    </row>
    <row r="307" spans="1:20" x14ac:dyDescent="0.2">
      <c r="A307" s="426">
        <v>295</v>
      </c>
      <c r="B307" s="41" t="s">
        <v>629</v>
      </c>
      <c r="C307" s="41" t="s">
        <v>475</v>
      </c>
      <c r="D307" s="103"/>
      <c r="E307" s="48" t="s">
        <v>1450</v>
      </c>
      <c r="F307" s="41" t="s">
        <v>894</v>
      </c>
      <c r="G307" s="41">
        <v>2018</v>
      </c>
      <c r="H307" s="41">
        <v>90</v>
      </c>
      <c r="I307" s="41">
        <v>80000</v>
      </c>
      <c r="J307" s="387">
        <f t="shared" si="5"/>
        <v>7200000</v>
      </c>
      <c r="K307" s="41"/>
      <c r="L307" s="50">
        <v>90</v>
      </c>
      <c r="M307" s="41"/>
      <c r="N307" s="41"/>
      <c r="O307" s="41"/>
      <c r="T307" s="392"/>
    </row>
    <row r="308" spans="1:20" x14ac:dyDescent="0.2">
      <c r="A308" s="426">
        <v>296</v>
      </c>
      <c r="B308" s="41" t="s">
        <v>630</v>
      </c>
      <c r="C308" s="41" t="s">
        <v>475</v>
      </c>
      <c r="D308" s="103"/>
      <c r="E308" s="48" t="s">
        <v>1450</v>
      </c>
      <c r="F308" s="41" t="s">
        <v>894</v>
      </c>
      <c r="G308" s="41">
        <v>2018</v>
      </c>
      <c r="H308" s="41">
        <v>90</v>
      </c>
      <c r="I308" s="41">
        <v>85000</v>
      </c>
      <c r="J308" s="387">
        <f t="shared" si="5"/>
        <v>7650000</v>
      </c>
      <c r="K308" s="41"/>
      <c r="L308" s="50">
        <v>90</v>
      </c>
      <c r="M308" s="41"/>
      <c r="N308" s="41"/>
      <c r="O308" s="41"/>
      <c r="T308" s="392"/>
    </row>
    <row r="309" spans="1:20" x14ac:dyDescent="0.2">
      <c r="A309" s="426">
        <v>297</v>
      </c>
      <c r="B309" s="41" t="s">
        <v>631</v>
      </c>
      <c r="C309" s="41" t="s">
        <v>475</v>
      </c>
      <c r="D309" s="103"/>
      <c r="E309" s="48" t="s">
        <v>1450</v>
      </c>
      <c r="F309" s="41" t="s">
        <v>894</v>
      </c>
      <c r="G309" s="41">
        <v>2018</v>
      </c>
      <c r="H309" s="41">
        <v>90</v>
      </c>
      <c r="I309" s="41">
        <v>60000</v>
      </c>
      <c r="J309" s="387">
        <f t="shared" si="5"/>
        <v>5400000</v>
      </c>
      <c r="K309" s="41"/>
      <c r="L309" s="50">
        <v>90</v>
      </c>
      <c r="M309" s="41"/>
      <c r="N309" s="41"/>
      <c r="O309" s="41"/>
      <c r="T309" s="392"/>
    </row>
    <row r="310" spans="1:20" x14ac:dyDescent="0.2">
      <c r="A310" s="426">
        <v>298</v>
      </c>
      <c r="B310" s="41" t="s">
        <v>632</v>
      </c>
      <c r="C310" s="41" t="s">
        <v>475</v>
      </c>
      <c r="D310" s="103"/>
      <c r="E310" s="48" t="s">
        <v>1450</v>
      </c>
      <c r="F310" s="41" t="s">
        <v>894</v>
      </c>
      <c r="G310" s="41">
        <v>2018</v>
      </c>
      <c r="H310" s="41">
        <v>90</v>
      </c>
      <c r="I310" s="41">
        <v>100000</v>
      </c>
      <c r="J310" s="387">
        <f t="shared" si="5"/>
        <v>9000000</v>
      </c>
      <c r="K310" s="41"/>
      <c r="L310" s="50">
        <v>90</v>
      </c>
      <c r="M310" s="41"/>
      <c r="N310" s="41"/>
      <c r="O310" s="41"/>
      <c r="T310" s="392"/>
    </row>
    <row r="311" spans="1:20" x14ac:dyDescent="0.2">
      <c r="A311" s="426">
        <v>299</v>
      </c>
      <c r="B311" s="41" t="s">
        <v>633</v>
      </c>
      <c r="C311" s="41" t="s">
        <v>475</v>
      </c>
      <c r="D311" s="103"/>
      <c r="E311" s="48" t="s">
        <v>1450</v>
      </c>
      <c r="F311" s="41" t="s">
        <v>894</v>
      </c>
      <c r="G311" s="41">
        <v>2018</v>
      </c>
      <c r="H311" s="41">
        <v>90</v>
      </c>
      <c r="I311" s="41">
        <v>60000</v>
      </c>
      <c r="J311" s="387">
        <f t="shared" si="5"/>
        <v>5400000</v>
      </c>
      <c r="K311" s="41"/>
      <c r="L311" s="50">
        <v>90</v>
      </c>
      <c r="M311" s="41"/>
      <c r="N311" s="41"/>
      <c r="O311" s="41"/>
      <c r="T311" s="392"/>
    </row>
    <row r="312" spans="1:20" x14ac:dyDescent="0.2">
      <c r="A312" s="426">
        <v>300</v>
      </c>
      <c r="B312" s="41" t="s">
        <v>634</v>
      </c>
      <c r="C312" s="41" t="s">
        <v>475</v>
      </c>
      <c r="D312" s="103"/>
      <c r="E312" s="48" t="s">
        <v>1450</v>
      </c>
      <c r="F312" s="41" t="s">
        <v>894</v>
      </c>
      <c r="G312" s="41">
        <v>2018</v>
      </c>
      <c r="H312" s="41">
        <v>90</v>
      </c>
      <c r="I312" s="41">
        <v>50000</v>
      </c>
      <c r="J312" s="387">
        <f t="shared" si="5"/>
        <v>4500000</v>
      </c>
      <c r="K312" s="41"/>
      <c r="L312" s="50">
        <v>90</v>
      </c>
      <c r="M312" s="41"/>
      <c r="N312" s="41"/>
      <c r="O312" s="41"/>
      <c r="T312" s="392"/>
    </row>
    <row r="313" spans="1:20" x14ac:dyDescent="0.2">
      <c r="A313" s="426">
        <v>301</v>
      </c>
      <c r="B313" s="41" t="s">
        <v>635</v>
      </c>
      <c r="C313" s="41" t="s">
        <v>491</v>
      </c>
      <c r="D313" s="103"/>
      <c r="E313" s="48" t="s">
        <v>1450</v>
      </c>
      <c r="F313" s="41" t="s">
        <v>894</v>
      </c>
      <c r="G313" s="41">
        <v>2018</v>
      </c>
      <c r="H313" s="41">
        <v>90</v>
      </c>
      <c r="I313" s="41">
        <v>60000</v>
      </c>
      <c r="J313" s="387">
        <f t="shared" si="5"/>
        <v>5400000</v>
      </c>
      <c r="K313" s="41"/>
      <c r="L313" s="50">
        <v>90</v>
      </c>
      <c r="M313" s="41"/>
      <c r="N313" s="41"/>
      <c r="O313" s="41"/>
      <c r="T313" s="392"/>
    </row>
    <row r="314" spans="1:20" x14ac:dyDescent="0.2">
      <c r="A314" s="426">
        <v>302</v>
      </c>
      <c r="B314" s="41" t="s">
        <v>636</v>
      </c>
      <c r="C314" s="41" t="s">
        <v>307</v>
      </c>
      <c r="D314" s="103"/>
      <c r="E314" s="48" t="s">
        <v>1450</v>
      </c>
      <c r="F314" s="41" t="s">
        <v>895</v>
      </c>
      <c r="G314" s="41">
        <v>2018</v>
      </c>
      <c r="H314" s="41">
        <v>90</v>
      </c>
      <c r="I314" s="41">
        <v>85000</v>
      </c>
      <c r="J314" s="387">
        <f t="shared" si="5"/>
        <v>7650000</v>
      </c>
      <c r="K314" s="41"/>
      <c r="L314" s="50">
        <v>90</v>
      </c>
      <c r="M314" s="41"/>
      <c r="N314" s="41"/>
      <c r="O314" s="41"/>
      <c r="T314" s="392"/>
    </row>
    <row r="315" spans="1:20" x14ac:dyDescent="0.2">
      <c r="A315" s="426">
        <v>303</v>
      </c>
      <c r="B315" s="41" t="s">
        <v>637</v>
      </c>
      <c r="C315" s="41" t="s">
        <v>480</v>
      </c>
      <c r="D315" s="103"/>
      <c r="E315" s="48" t="s">
        <v>1450</v>
      </c>
      <c r="F315" s="41" t="s">
        <v>895</v>
      </c>
      <c r="G315" s="41">
        <v>2018</v>
      </c>
      <c r="H315" s="41">
        <v>90</v>
      </c>
      <c r="I315" s="41">
        <v>110000</v>
      </c>
      <c r="J315" s="387">
        <f t="shared" si="5"/>
        <v>9900000</v>
      </c>
      <c r="K315" s="41"/>
      <c r="L315" s="50">
        <v>90</v>
      </c>
      <c r="M315" s="41"/>
      <c r="N315" s="41"/>
      <c r="O315" s="41"/>
      <c r="T315" s="392"/>
    </row>
    <row r="316" spans="1:20" x14ac:dyDescent="0.2">
      <c r="A316" s="426">
        <v>304</v>
      </c>
      <c r="B316" s="41" t="s">
        <v>638</v>
      </c>
      <c r="C316" s="41" t="s">
        <v>479</v>
      </c>
      <c r="D316" s="103"/>
      <c r="E316" s="48" t="s">
        <v>1450</v>
      </c>
      <c r="F316" s="41" t="s">
        <v>895</v>
      </c>
      <c r="G316" s="41">
        <v>2018</v>
      </c>
      <c r="H316" s="41">
        <v>90</v>
      </c>
      <c r="I316" s="41">
        <v>150000</v>
      </c>
      <c r="J316" s="387">
        <f t="shared" si="5"/>
        <v>13500000</v>
      </c>
      <c r="K316" s="41"/>
      <c r="L316" s="50">
        <v>90</v>
      </c>
      <c r="M316" s="41"/>
      <c r="N316" s="41"/>
      <c r="O316" s="41"/>
      <c r="T316" s="392"/>
    </row>
    <row r="317" spans="1:20" x14ac:dyDescent="0.2">
      <c r="A317" s="426">
        <v>305</v>
      </c>
      <c r="B317" s="41" t="s">
        <v>639</v>
      </c>
      <c r="C317" s="41" t="s">
        <v>481</v>
      </c>
      <c r="D317" s="103"/>
      <c r="E317" s="48" t="s">
        <v>1450</v>
      </c>
      <c r="F317" s="41" t="s">
        <v>895</v>
      </c>
      <c r="G317" s="41">
        <v>2018</v>
      </c>
      <c r="H317" s="41">
        <v>90</v>
      </c>
      <c r="I317" s="41">
        <v>110000</v>
      </c>
      <c r="J317" s="387">
        <f t="shared" si="5"/>
        <v>9900000</v>
      </c>
      <c r="K317" s="41"/>
      <c r="L317" s="50">
        <v>90</v>
      </c>
      <c r="M317" s="41"/>
      <c r="N317" s="41"/>
      <c r="O317" s="41"/>
      <c r="T317" s="392"/>
    </row>
    <row r="318" spans="1:20" x14ac:dyDescent="0.2">
      <c r="A318" s="426">
        <v>306</v>
      </c>
      <c r="B318" s="41" t="s">
        <v>640</v>
      </c>
      <c r="C318" s="41" t="s">
        <v>477</v>
      </c>
      <c r="D318" s="103"/>
      <c r="E318" s="48" t="s">
        <v>1450</v>
      </c>
      <c r="F318" s="41" t="s">
        <v>894</v>
      </c>
      <c r="G318" s="41">
        <v>2018</v>
      </c>
      <c r="H318" s="41">
        <v>90</v>
      </c>
      <c r="I318" s="41">
        <v>85000</v>
      </c>
      <c r="J318" s="387">
        <f>H318*I318</f>
        <v>7650000</v>
      </c>
      <c r="K318" s="41"/>
      <c r="L318" s="50">
        <v>90</v>
      </c>
      <c r="M318" s="41"/>
      <c r="N318" s="41"/>
      <c r="O318" s="41"/>
      <c r="T318" s="392"/>
    </row>
    <row r="319" spans="1:20" x14ac:dyDescent="0.2">
      <c r="A319" s="426">
        <v>307</v>
      </c>
      <c r="B319" s="41" t="s">
        <v>641</v>
      </c>
      <c r="C319" s="41" t="s">
        <v>487</v>
      </c>
      <c r="D319" s="103"/>
      <c r="E319" s="48" t="s">
        <v>1450</v>
      </c>
      <c r="F319" s="41" t="s">
        <v>894</v>
      </c>
      <c r="G319" s="41">
        <v>2018</v>
      </c>
      <c r="H319" s="41">
        <v>45</v>
      </c>
      <c r="I319" s="41">
        <v>83000</v>
      </c>
      <c r="J319" s="387">
        <f t="shared" si="5"/>
        <v>3735000</v>
      </c>
      <c r="K319" s="41"/>
      <c r="L319" s="50">
        <v>45</v>
      </c>
      <c r="M319" s="41"/>
      <c r="N319" s="41"/>
      <c r="O319" s="41"/>
      <c r="T319" s="392"/>
    </row>
    <row r="320" spans="1:20" x14ac:dyDescent="0.2">
      <c r="A320" s="426">
        <v>308</v>
      </c>
      <c r="B320" s="41" t="s">
        <v>642</v>
      </c>
      <c r="C320" s="41" t="s">
        <v>485</v>
      </c>
      <c r="D320" s="103"/>
      <c r="E320" s="48" t="s">
        <v>1450</v>
      </c>
      <c r="F320" s="41" t="s">
        <v>894</v>
      </c>
      <c r="G320" s="41">
        <v>2018</v>
      </c>
      <c r="H320" s="41">
        <v>45</v>
      </c>
      <c r="I320" s="41">
        <v>110000</v>
      </c>
      <c r="J320" s="387">
        <f t="shared" si="5"/>
        <v>4950000</v>
      </c>
      <c r="K320" s="41"/>
      <c r="L320" s="50">
        <v>45</v>
      </c>
      <c r="M320" s="41"/>
      <c r="N320" s="41"/>
      <c r="O320" s="41"/>
      <c r="T320" s="392"/>
    </row>
    <row r="321" spans="1:20" x14ac:dyDescent="0.2">
      <c r="A321" s="426">
        <v>309</v>
      </c>
      <c r="B321" s="41" t="s">
        <v>643</v>
      </c>
      <c r="C321" s="41" t="s">
        <v>486</v>
      </c>
      <c r="D321" s="103"/>
      <c r="E321" s="48" t="s">
        <v>1450</v>
      </c>
      <c r="F321" s="41" t="s">
        <v>894</v>
      </c>
      <c r="G321" s="41">
        <v>2018</v>
      </c>
      <c r="H321" s="41">
        <v>45</v>
      </c>
      <c r="I321" s="41">
        <v>90000</v>
      </c>
      <c r="J321" s="387">
        <f>H321*I321</f>
        <v>4050000</v>
      </c>
      <c r="K321" s="41"/>
      <c r="L321" s="50">
        <v>45</v>
      </c>
      <c r="M321" s="41"/>
      <c r="N321" s="41"/>
      <c r="O321" s="41"/>
      <c r="T321" s="392"/>
    </row>
    <row r="322" spans="1:20" x14ac:dyDescent="0.2">
      <c r="A322" s="426">
        <v>310</v>
      </c>
      <c r="B322" s="41" t="s">
        <v>644</v>
      </c>
      <c r="C322" s="41" t="s">
        <v>478</v>
      </c>
      <c r="D322" s="103"/>
      <c r="E322" s="48" t="s">
        <v>1450</v>
      </c>
      <c r="F322" s="41" t="s">
        <v>895</v>
      </c>
      <c r="G322" s="41">
        <v>2018</v>
      </c>
      <c r="H322" s="41">
        <v>90</v>
      </c>
      <c r="I322" s="41">
        <v>50000</v>
      </c>
      <c r="J322" s="387">
        <f t="shared" si="5"/>
        <v>4500000</v>
      </c>
      <c r="K322" s="41"/>
      <c r="L322" s="50">
        <v>90</v>
      </c>
      <c r="M322" s="41"/>
      <c r="N322" s="41"/>
      <c r="O322" s="41"/>
      <c r="T322" s="392"/>
    </row>
    <row r="323" spans="1:20" x14ac:dyDescent="0.2">
      <c r="A323" s="426">
        <v>311</v>
      </c>
      <c r="B323" s="41" t="s">
        <v>645</v>
      </c>
      <c r="C323" s="41" t="s">
        <v>491</v>
      </c>
      <c r="D323" s="103"/>
      <c r="E323" s="48" t="s">
        <v>1450</v>
      </c>
      <c r="F323" s="41" t="s">
        <v>895</v>
      </c>
      <c r="G323" s="41">
        <v>2018</v>
      </c>
      <c r="H323" s="41">
        <v>90</v>
      </c>
      <c r="I323" s="41">
        <v>50000</v>
      </c>
      <c r="J323" s="387">
        <f t="shared" si="5"/>
        <v>4500000</v>
      </c>
      <c r="K323" s="41"/>
      <c r="L323" s="50">
        <v>90</v>
      </c>
      <c r="M323" s="41"/>
      <c r="N323" s="41"/>
      <c r="O323" s="41"/>
      <c r="T323" s="392"/>
    </row>
    <row r="324" spans="1:20" x14ac:dyDescent="0.2">
      <c r="A324" s="426">
        <v>312</v>
      </c>
      <c r="B324" s="41" t="s">
        <v>646</v>
      </c>
      <c r="C324" s="41" t="s">
        <v>480</v>
      </c>
      <c r="D324" s="103"/>
      <c r="E324" s="48" t="s">
        <v>1450</v>
      </c>
      <c r="F324" s="41" t="s">
        <v>895</v>
      </c>
      <c r="G324" s="41">
        <v>2018</v>
      </c>
      <c r="H324" s="41">
        <v>90</v>
      </c>
      <c r="I324" s="41">
        <v>50000</v>
      </c>
      <c r="J324" s="387">
        <f t="shared" si="5"/>
        <v>4500000</v>
      </c>
      <c r="K324" s="41"/>
      <c r="L324" s="50">
        <v>90</v>
      </c>
      <c r="M324" s="41"/>
      <c r="N324" s="41"/>
      <c r="O324" s="41"/>
      <c r="T324" s="392"/>
    </row>
    <row r="325" spans="1:20" x14ac:dyDescent="0.2">
      <c r="A325" s="426">
        <v>313</v>
      </c>
      <c r="B325" s="41" t="s">
        <v>647</v>
      </c>
      <c r="C325" s="41" t="s">
        <v>479</v>
      </c>
      <c r="D325" s="103"/>
      <c r="E325" s="48" t="s">
        <v>1450</v>
      </c>
      <c r="F325" s="41" t="s">
        <v>895</v>
      </c>
      <c r="G325" s="41">
        <v>2018</v>
      </c>
      <c r="H325" s="41">
        <v>90</v>
      </c>
      <c r="I325" s="41">
        <v>50000</v>
      </c>
      <c r="J325" s="387">
        <f t="shared" si="5"/>
        <v>4500000</v>
      </c>
      <c r="K325" s="41"/>
      <c r="L325" s="50">
        <v>90</v>
      </c>
      <c r="M325" s="41"/>
      <c r="N325" s="41"/>
      <c r="O325" s="41"/>
      <c r="T325" s="392"/>
    </row>
    <row r="326" spans="1:20" x14ac:dyDescent="0.2">
      <c r="A326" s="426">
        <v>314</v>
      </c>
      <c r="B326" s="41" t="s">
        <v>648</v>
      </c>
      <c r="C326" s="41" t="s">
        <v>481</v>
      </c>
      <c r="D326" s="103"/>
      <c r="E326" s="48" t="s">
        <v>1450</v>
      </c>
      <c r="F326" s="41" t="s">
        <v>895</v>
      </c>
      <c r="G326" s="41">
        <v>2018</v>
      </c>
      <c r="H326" s="41">
        <v>90</v>
      </c>
      <c r="I326" s="41">
        <v>50000</v>
      </c>
      <c r="J326" s="387">
        <f t="shared" si="5"/>
        <v>4500000</v>
      </c>
      <c r="K326" s="41"/>
      <c r="L326" s="50">
        <v>90</v>
      </c>
      <c r="M326" s="41"/>
      <c r="N326" s="41"/>
      <c r="O326" s="41"/>
      <c r="T326" s="392"/>
    </row>
    <row r="327" spans="1:20" x14ac:dyDescent="0.2">
      <c r="A327" s="426">
        <v>315</v>
      </c>
      <c r="B327" s="41" t="s">
        <v>649</v>
      </c>
      <c r="C327" s="41" t="s">
        <v>307</v>
      </c>
      <c r="D327" s="103"/>
      <c r="E327" s="48" t="s">
        <v>1450</v>
      </c>
      <c r="F327" s="41" t="s">
        <v>895</v>
      </c>
      <c r="G327" s="41">
        <v>2018</v>
      </c>
      <c r="H327" s="41">
        <v>90</v>
      </c>
      <c r="I327" s="41">
        <v>50000</v>
      </c>
      <c r="J327" s="387">
        <f t="shared" si="5"/>
        <v>4500000</v>
      </c>
      <c r="K327" s="41"/>
      <c r="L327" s="50">
        <v>90</v>
      </c>
      <c r="M327" s="41"/>
      <c r="N327" s="41"/>
      <c r="O327" s="41"/>
      <c r="T327" s="392"/>
    </row>
    <row r="328" spans="1:20" x14ac:dyDescent="0.2">
      <c r="A328" s="426">
        <v>316</v>
      </c>
      <c r="B328" s="41" t="s">
        <v>644</v>
      </c>
      <c r="C328" s="41" t="s">
        <v>478</v>
      </c>
      <c r="D328" s="103"/>
      <c r="E328" s="48" t="s">
        <v>1450</v>
      </c>
      <c r="F328" s="41" t="s">
        <v>908</v>
      </c>
      <c r="G328" s="41">
        <v>2018</v>
      </c>
      <c r="H328" s="41">
        <v>90</v>
      </c>
      <c r="I328" s="41">
        <v>50000</v>
      </c>
      <c r="J328" s="387">
        <f t="shared" si="5"/>
        <v>4500000</v>
      </c>
      <c r="K328" s="41"/>
      <c r="L328" s="50">
        <v>90</v>
      </c>
      <c r="M328" s="41"/>
      <c r="N328" s="41"/>
      <c r="O328" s="41"/>
      <c r="T328" s="392"/>
    </row>
    <row r="329" spans="1:20" x14ac:dyDescent="0.2">
      <c r="A329" s="426">
        <v>317</v>
      </c>
      <c r="B329" s="41" t="s">
        <v>645</v>
      </c>
      <c r="C329" s="41" t="s">
        <v>491</v>
      </c>
      <c r="D329" s="103"/>
      <c r="E329" s="48" t="s">
        <v>1450</v>
      </c>
      <c r="F329" s="41" t="s">
        <v>908</v>
      </c>
      <c r="G329" s="41">
        <v>2018</v>
      </c>
      <c r="H329" s="41">
        <v>90</v>
      </c>
      <c r="I329" s="41">
        <v>50000</v>
      </c>
      <c r="J329" s="387">
        <f t="shared" si="5"/>
        <v>4500000</v>
      </c>
      <c r="K329" s="41"/>
      <c r="L329" s="50">
        <v>90</v>
      </c>
      <c r="M329" s="41"/>
      <c r="N329" s="41"/>
      <c r="O329" s="41"/>
      <c r="T329" s="392"/>
    </row>
    <row r="330" spans="1:20" x14ac:dyDescent="0.2">
      <c r="A330" s="426">
        <v>318</v>
      </c>
      <c r="B330" s="41" t="s">
        <v>650</v>
      </c>
      <c r="C330" s="41" t="s">
        <v>485</v>
      </c>
      <c r="D330" s="103"/>
      <c r="E330" s="48" t="s">
        <v>1450</v>
      </c>
      <c r="F330" s="41" t="s">
        <v>908</v>
      </c>
      <c r="G330" s="41">
        <v>2018</v>
      </c>
      <c r="H330" s="41">
        <v>90</v>
      </c>
      <c r="I330" s="41">
        <v>65000</v>
      </c>
      <c r="J330" s="387">
        <f t="shared" si="5"/>
        <v>5850000</v>
      </c>
      <c r="K330" s="41"/>
      <c r="L330" s="50">
        <v>90</v>
      </c>
      <c r="M330" s="41"/>
      <c r="N330" s="41"/>
      <c r="O330" s="41"/>
      <c r="T330" s="392"/>
    </row>
    <row r="331" spans="1:20" x14ac:dyDescent="0.2">
      <c r="A331" s="426">
        <v>319</v>
      </c>
      <c r="B331" s="41" t="s">
        <v>651</v>
      </c>
      <c r="C331" s="41" t="s">
        <v>486</v>
      </c>
      <c r="D331" s="103"/>
      <c r="E331" s="48" t="s">
        <v>1450</v>
      </c>
      <c r="F331" s="41" t="s">
        <v>908</v>
      </c>
      <c r="G331" s="41">
        <v>2018</v>
      </c>
      <c r="H331" s="41">
        <v>90</v>
      </c>
      <c r="I331" s="41">
        <v>45000</v>
      </c>
      <c r="J331" s="387">
        <f t="shared" si="5"/>
        <v>4050000</v>
      </c>
      <c r="K331" s="41"/>
      <c r="L331" s="50">
        <v>90</v>
      </c>
      <c r="M331" s="41"/>
      <c r="N331" s="41"/>
      <c r="O331" s="41"/>
      <c r="T331" s="392"/>
    </row>
    <row r="332" spans="1:20" x14ac:dyDescent="0.2">
      <c r="A332" s="426">
        <v>320</v>
      </c>
      <c r="B332" s="41" t="s">
        <v>652</v>
      </c>
      <c r="C332" s="41" t="s">
        <v>487</v>
      </c>
      <c r="D332" s="103"/>
      <c r="E332" s="48" t="s">
        <v>1450</v>
      </c>
      <c r="F332" s="41" t="s">
        <v>908</v>
      </c>
      <c r="G332" s="41">
        <v>2018</v>
      </c>
      <c r="H332" s="41">
        <v>90</v>
      </c>
      <c r="I332" s="41">
        <v>40000</v>
      </c>
      <c r="J332" s="387">
        <f t="shared" si="5"/>
        <v>3600000</v>
      </c>
      <c r="K332" s="41"/>
      <c r="L332" s="50">
        <v>90</v>
      </c>
      <c r="M332" s="41"/>
      <c r="N332" s="41"/>
      <c r="O332" s="41"/>
      <c r="T332" s="392"/>
    </row>
    <row r="333" spans="1:20" x14ac:dyDescent="0.2">
      <c r="A333" s="426">
        <v>321</v>
      </c>
      <c r="B333" s="41" t="s">
        <v>653</v>
      </c>
      <c r="C333" s="41" t="s">
        <v>307</v>
      </c>
      <c r="D333" s="103"/>
      <c r="E333" s="48" t="s">
        <v>1450</v>
      </c>
      <c r="F333" s="41" t="s">
        <v>908</v>
      </c>
      <c r="G333" s="41">
        <v>2018</v>
      </c>
      <c r="H333" s="41">
        <v>90</v>
      </c>
      <c r="I333" s="41">
        <v>50000</v>
      </c>
      <c r="J333" s="387">
        <f>H333*I333</f>
        <v>4500000</v>
      </c>
      <c r="K333" s="41"/>
      <c r="L333" s="50">
        <v>90</v>
      </c>
      <c r="M333" s="41"/>
      <c r="N333" s="41"/>
      <c r="O333" s="41"/>
      <c r="T333" s="392"/>
    </row>
    <row r="334" spans="1:20" x14ac:dyDescent="0.2">
      <c r="A334" s="426">
        <v>322</v>
      </c>
      <c r="B334" s="41" t="s">
        <v>654</v>
      </c>
      <c r="C334" s="41" t="s">
        <v>476</v>
      </c>
      <c r="D334" s="103"/>
      <c r="E334" s="48" t="s">
        <v>1450</v>
      </c>
      <c r="F334" s="41" t="s">
        <v>908</v>
      </c>
      <c r="G334" s="41">
        <v>2018</v>
      </c>
      <c r="H334" s="41">
        <v>2</v>
      </c>
      <c r="I334" s="41">
        <v>457500</v>
      </c>
      <c r="J334" s="387">
        <f t="shared" si="5"/>
        <v>915000</v>
      </c>
      <c r="K334" s="41"/>
      <c r="L334" s="50">
        <v>2</v>
      </c>
      <c r="M334" s="41"/>
      <c r="N334" s="41"/>
      <c r="O334" s="41"/>
      <c r="T334" s="392"/>
    </row>
    <row r="335" spans="1:20" x14ac:dyDescent="0.2">
      <c r="A335" s="426">
        <v>323</v>
      </c>
      <c r="B335" s="41" t="s">
        <v>655</v>
      </c>
      <c r="C335" s="41" t="s">
        <v>476</v>
      </c>
      <c r="D335" s="103"/>
      <c r="E335" s="48" t="s">
        <v>1450</v>
      </c>
      <c r="F335" s="41" t="s">
        <v>908</v>
      </c>
      <c r="G335" s="41">
        <v>2018</v>
      </c>
      <c r="H335" s="41">
        <v>2</v>
      </c>
      <c r="I335" s="41">
        <v>98100</v>
      </c>
      <c r="J335" s="387">
        <f t="shared" si="5"/>
        <v>196200</v>
      </c>
      <c r="K335" s="41"/>
      <c r="L335" s="50">
        <v>2</v>
      </c>
      <c r="M335" s="41"/>
      <c r="N335" s="41"/>
      <c r="O335" s="41"/>
      <c r="T335" s="392"/>
    </row>
    <row r="336" spans="1:20" x14ac:dyDescent="0.2">
      <c r="A336" s="426">
        <v>324</v>
      </c>
      <c r="B336" s="41" t="s">
        <v>656</v>
      </c>
      <c r="C336" s="41" t="s">
        <v>476</v>
      </c>
      <c r="D336" s="103"/>
      <c r="E336" s="48" t="s">
        <v>1450</v>
      </c>
      <c r="F336" s="41" t="s">
        <v>908</v>
      </c>
      <c r="G336" s="41">
        <v>2018</v>
      </c>
      <c r="H336" s="41">
        <v>2</v>
      </c>
      <c r="I336" s="41">
        <v>95100</v>
      </c>
      <c r="J336" s="387">
        <f t="shared" ref="J336:J367" si="6">H337*I336</f>
        <v>190200</v>
      </c>
      <c r="K336" s="41"/>
      <c r="L336" s="50">
        <v>2</v>
      </c>
      <c r="M336" s="41"/>
      <c r="N336" s="41"/>
      <c r="O336" s="41"/>
      <c r="T336" s="392"/>
    </row>
    <row r="337" spans="1:20" x14ac:dyDescent="0.2">
      <c r="A337" s="426">
        <v>325</v>
      </c>
      <c r="B337" s="41" t="s">
        <v>657</v>
      </c>
      <c r="C337" s="41" t="s">
        <v>476</v>
      </c>
      <c r="D337" s="103"/>
      <c r="E337" s="48" t="s">
        <v>1450</v>
      </c>
      <c r="F337" s="41" t="s">
        <v>908</v>
      </c>
      <c r="G337" s="41">
        <v>2018</v>
      </c>
      <c r="H337" s="41">
        <v>2</v>
      </c>
      <c r="I337" s="41">
        <v>62000</v>
      </c>
      <c r="J337" s="387">
        <f t="shared" si="6"/>
        <v>124000</v>
      </c>
      <c r="K337" s="41"/>
      <c r="L337" s="50">
        <v>2</v>
      </c>
      <c r="M337" s="41"/>
      <c r="N337" s="41"/>
      <c r="O337" s="41"/>
      <c r="T337" s="392"/>
    </row>
    <row r="338" spans="1:20" x14ac:dyDescent="0.2">
      <c r="A338" s="426">
        <v>326</v>
      </c>
      <c r="B338" s="41" t="s">
        <v>658</v>
      </c>
      <c r="C338" s="41" t="s">
        <v>476</v>
      </c>
      <c r="D338" s="103"/>
      <c r="E338" s="48" t="s">
        <v>1450</v>
      </c>
      <c r="F338" s="41" t="s">
        <v>908</v>
      </c>
      <c r="G338" s="41">
        <v>2018</v>
      </c>
      <c r="H338" s="41">
        <v>2</v>
      </c>
      <c r="I338" s="41">
        <v>130000</v>
      </c>
      <c r="J338" s="387">
        <f t="shared" si="6"/>
        <v>260000</v>
      </c>
      <c r="K338" s="41"/>
      <c r="L338" s="50">
        <v>2</v>
      </c>
      <c r="M338" s="41"/>
      <c r="N338" s="41"/>
      <c r="O338" s="41"/>
      <c r="T338" s="392"/>
    </row>
    <row r="339" spans="1:20" x14ac:dyDescent="0.2">
      <c r="A339" s="426">
        <v>327</v>
      </c>
      <c r="B339" s="41" t="s">
        <v>659</v>
      </c>
      <c r="C339" s="41" t="s">
        <v>476</v>
      </c>
      <c r="D339" s="103"/>
      <c r="E339" s="48" t="s">
        <v>1450</v>
      </c>
      <c r="F339" s="41" t="s">
        <v>908</v>
      </c>
      <c r="G339" s="41">
        <v>2018</v>
      </c>
      <c r="H339" s="41">
        <v>2</v>
      </c>
      <c r="I339" s="41">
        <v>93200</v>
      </c>
      <c r="J339" s="387">
        <f t="shared" si="6"/>
        <v>186400</v>
      </c>
      <c r="K339" s="41"/>
      <c r="L339" s="50">
        <v>2</v>
      </c>
      <c r="M339" s="41"/>
      <c r="N339" s="41"/>
      <c r="O339" s="41"/>
      <c r="T339" s="392"/>
    </row>
    <row r="340" spans="1:20" x14ac:dyDescent="0.2">
      <c r="A340" s="426">
        <v>328</v>
      </c>
      <c r="B340" s="41" t="s">
        <v>660</v>
      </c>
      <c r="C340" s="41" t="s">
        <v>476</v>
      </c>
      <c r="D340" s="103"/>
      <c r="E340" s="48" t="s">
        <v>1450</v>
      </c>
      <c r="F340" s="41" t="s">
        <v>908</v>
      </c>
      <c r="G340" s="41">
        <v>2018</v>
      </c>
      <c r="H340" s="41">
        <v>2</v>
      </c>
      <c r="I340" s="41">
        <v>107000</v>
      </c>
      <c r="J340" s="387">
        <f t="shared" si="6"/>
        <v>214000</v>
      </c>
      <c r="K340" s="41"/>
      <c r="L340" s="50">
        <v>2</v>
      </c>
      <c r="M340" s="41"/>
      <c r="N340" s="41"/>
      <c r="O340" s="41"/>
      <c r="T340" s="392"/>
    </row>
    <row r="341" spans="1:20" x14ac:dyDescent="0.2">
      <c r="A341" s="426">
        <v>329</v>
      </c>
      <c r="B341" s="41" t="s">
        <v>661</v>
      </c>
      <c r="C341" s="41" t="s">
        <v>476</v>
      </c>
      <c r="D341" s="103"/>
      <c r="E341" s="48" t="s">
        <v>1450</v>
      </c>
      <c r="F341" s="41" t="s">
        <v>908</v>
      </c>
      <c r="G341" s="41">
        <v>2018</v>
      </c>
      <c r="H341" s="41">
        <v>2</v>
      </c>
      <c r="I341" s="41">
        <v>87000</v>
      </c>
      <c r="J341" s="387">
        <f t="shared" si="6"/>
        <v>174000</v>
      </c>
      <c r="K341" s="41"/>
      <c r="L341" s="50">
        <v>2</v>
      </c>
      <c r="M341" s="41"/>
      <c r="N341" s="41"/>
      <c r="O341" s="41"/>
      <c r="T341" s="392"/>
    </row>
    <row r="342" spans="1:20" x14ac:dyDescent="0.2">
      <c r="A342" s="426">
        <v>330</v>
      </c>
      <c r="B342" s="41" t="s">
        <v>662</v>
      </c>
      <c r="C342" s="41" t="s">
        <v>476</v>
      </c>
      <c r="D342" s="103"/>
      <c r="E342" s="48" t="s">
        <v>1450</v>
      </c>
      <c r="F342" s="41" t="s">
        <v>908</v>
      </c>
      <c r="G342" s="41">
        <v>2018</v>
      </c>
      <c r="H342" s="41">
        <v>2</v>
      </c>
      <c r="I342" s="41">
        <v>302000</v>
      </c>
      <c r="J342" s="387">
        <f t="shared" si="6"/>
        <v>604000</v>
      </c>
      <c r="K342" s="41"/>
      <c r="L342" s="50">
        <v>2</v>
      </c>
      <c r="M342" s="41"/>
      <c r="N342" s="41"/>
      <c r="O342" s="41"/>
      <c r="T342" s="392"/>
    </row>
    <row r="343" spans="1:20" x14ac:dyDescent="0.2">
      <c r="A343" s="426">
        <v>331</v>
      </c>
      <c r="B343" s="41" t="s">
        <v>663</v>
      </c>
      <c r="C343" s="41" t="s">
        <v>476</v>
      </c>
      <c r="D343" s="103"/>
      <c r="E343" s="48" t="s">
        <v>1450</v>
      </c>
      <c r="F343" s="41" t="s">
        <v>908</v>
      </c>
      <c r="G343" s="41">
        <v>2018</v>
      </c>
      <c r="H343" s="41">
        <v>2</v>
      </c>
      <c r="I343" s="41">
        <v>131500</v>
      </c>
      <c r="J343" s="387">
        <f t="shared" si="6"/>
        <v>263000</v>
      </c>
      <c r="K343" s="41"/>
      <c r="L343" s="50">
        <v>2</v>
      </c>
      <c r="M343" s="41"/>
      <c r="N343" s="41"/>
      <c r="O343" s="41"/>
      <c r="T343" s="392"/>
    </row>
    <row r="344" spans="1:20" x14ac:dyDescent="0.2">
      <c r="A344" s="426">
        <v>332</v>
      </c>
      <c r="B344" s="41" t="s">
        <v>664</v>
      </c>
      <c r="C344" s="41" t="s">
        <v>476</v>
      </c>
      <c r="D344" s="103"/>
      <c r="E344" s="48" t="s">
        <v>1450</v>
      </c>
      <c r="F344" s="41" t="s">
        <v>908</v>
      </c>
      <c r="G344" s="41">
        <v>2018</v>
      </c>
      <c r="H344" s="41">
        <v>2</v>
      </c>
      <c r="I344" s="41">
        <v>275800</v>
      </c>
      <c r="J344" s="387">
        <f t="shared" si="6"/>
        <v>551600</v>
      </c>
      <c r="K344" s="41"/>
      <c r="L344" s="50">
        <v>2</v>
      </c>
      <c r="M344" s="41"/>
      <c r="N344" s="41"/>
      <c r="O344" s="41"/>
      <c r="T344" s="392"/>
    </row>
    <row r="345" spans="1:20" x14ac:dyDescent="0.2">
      <c r="A345" s="426">
        <v>333</v>
      </c>
      <c r="B345" s="41" t="s">
        <v>665</v>
      </c>
      <c r="C345" s="41" t="s">
        <v>476</v>
      </c>
      <c r="D345" s="103"/>
      <c r="E345" s="48" t="s">
        <v>1450</v>
      </c>
      <c r="F345" s="41" t="s">
        <v>908</v>
      </c>
      <c r="G345" s="41">
        <v>2018</v>
      </c>
      <c r="H345" s="41">
        <v>2</v>
      </c>
      <c r="I345" s="41">
        <v>140000</v>
      </c>
      <c r="J345" s="387">
        <f t="shared" si="6"/>
        <v>280000</v>
      </c>
      <c r="K345" s="41"/>
      <c r="L345" s="50">
        <v>2</v>
      </c>
      <c r="M345" s="41"/>
      <c r="N345" s="41"/>
      <c r="O345" s="41"/>
      <c r="T345" s="392"/>
    </row>
    <row r="346" spans="1:20" x14ac:dyDescent="0.2">
      <c r="A346" s="426">
        <v>334</v>
      </c>
      <c r="B346" s="41" t="s">
        <v>666</v>
      </c>
      <c r="C346" s="41" t="s">
        <v>476</v>
      </c>
      <c r="D346" s="103"/>
      <c r="E346" s="48" t="s">
        <v>1450</v>
      </c>
      <c r="F346" s="41" t="s">
        <v>908</v>
      </c>
      <c r="G346" s="41">
        <v>2018</v>
      </c>
      <c r="H346" s="41">
        <v>2</v>
      </c>
      <c r="I346" s="41">
        <v>450000</v>
      </c>
      <c r="J346" s="387">
        <f t="shared" si="6"/>
        <v>900000</v>
      </c>
      <c r="K346" s="41"/>
      <c r="L346" s="50">
        <v>2</v>
      </c>
      <c r="M346" s="41"/>
      <c r="N346" s="41"/>
      <c r="O346" s="41"/>
      <c r="T346" s="392"/>
    </row>
    <row r="347" spans="1:20" x14ac:dyDescent="0.2">
      <c r="A347" s="426">
        <v>335</v>
      </c>
      <c r="B347" s="41" t="s">
        <v>667</v>
      </c>
      <c r="C347" s="41" t="s">
        <v>476</v>
      </c>
      <c r="D347" s="103"/>
      <c r="E347" s="48" t="s">
        <v>1450</v>
      </c>
      <c r="F347" s="41" t="s">
        <v>908</v>
      </c>
      <c r="G347" s="41">
        <v>2018</v>
      </c>
      <c r="H347" s="41">
        <v>2</v>
      </c>
      <c r="I347" s="41">
        <v>330000</v>
      </c>
      <c r="J347" s="387">
        <f t="shared" si="6"/>
        <v>660000</v>
      </c>
      <c r="K347" s="41"/>
      <c r="L347" s="50">
        <v>2</v>
      </c>
      <c r="M347" s="41"/>
      <c r="N347" s="41"/>
      <c r="O347" s="41"/>
      <c r="T347" s="392"/>
    </row>
    <row r="348" spans="1:20" x14ac:dyDescent="0.2">
      <c r="A348" s="426">
        <v>336</v>
      </c>
      <c r="B348" s="41" t="s">
        <v>668</v>
      </c>
      <c r="C348" s="41" t="s">
        <v>476</v>
      </c>
      <c r="D348" s="103"/>
      <c r="E348" s="48" t="s">
        <v>1450</v>
      </c>
      <c r="F348" s="41" t="s">
        <v>908</v>
      </c>
      <c r="G348" s="41">
        <v>2018</v>
      </c>
      <c r="H348" s="41">
        <v>2</v>
      </c>
      <c r="I348" s="41">
        <v>395400</v>
      </c>
      <c r="J348" s="387">
        <f t="shared" si="6"/>
        <v>790800</v>
      </c>
      <c r="K348" s="41"/>
      <c r="L348" s="50">
        <v>2</v>
      </c>
      <c r="M348" s="41"/>
      <c r="N348" s="41"/>
      <c r="O348" s="41"/>
      <c r="T348" s="392"/>
    </row>
    <row r="349" spans="1:20" x14ac:dyDescent="0.2">
      <c r="A349" s="426">
        <v>337</v>
      </c>
      <c r="B349" s="41" t="s">
        <v>669</v>
      </c>
      <c r="C349" s="41" t="s">
        <v>476</v>
      </c>
      <c r="D349" s="103"/>
      <c r="E349" s="48" t="s">
        <v>1450</v>
      </c>
      <c r="F349" s="41" t="s">
        <v>908</v>
      </c>
      <c r="G349" s="41">
        <v>2018</v>
      </c>
      <c r="H349" s="41">
        <v>2</v>
      </c>
      <c r="I349" s="41">
        <v>275000</v>
      </c>
      <c r="J349" s="387">
        <f t="shared" si="6"/>
        <v>550000</v>
      </c>
      <c r="K349" s="41"/>
      <c r="L349" s="50">
        <v>2</v>
      </c>
      <c r="M349" s="41"/>
      <c r="N349" s="41"/>
      <c r="O349" s="41"/>
      <c r="T349" s="392"/>
    </row>
    <row r="350" spans="1:20" x14ac:dyDescent="0.2">
      <c r="A350" s="426">
        <v>338</v>
      </c>
      <c r="B350" s="41" t="s">
        <v>670</v>
      </c>
      <c r="C350" s="41" t="s">
        <v>476</v>
      </c>
      <c r="D350" s="103"/>
      <c r="E350" s="48" t="s">
        <v>1450</v>
      </c>
      <c r="F350" s="41" t="s">
        <v>908</v>
      </c>
      <c r="G350" s="41">
        <v>2018</v>
      </c>
      <c r="H350" s="41">
        <v>2</v>
      </c>
      <c r="I350" s="41">
        <v>310000</v>
      </c>
      <c r="J350" s="387">
        <f t="shared" si="6"/>
        <v>620000</v>
      </c>
      <c r="K350" s="41"/>
      <c r="L350" s="50">
        <v>2</v>
      </c>
      <c r="M350" s="41"/>
      <c r="N350" s="41"/>
      <c r="O350" s="41"/>
      <c r="T350" s="392"/>
    </row>
    <row r="351" spans="1:20" x14ac:dyDescent="0.2">
      <c r="A351" s="426">
        <v>339</v>
      </c>
      <c r="B351" s="41" t="s">
        <v>671</v>
      </c>
      <c r="C351" s="41" t="s">
        <v>476</v>
      </c>
      <c r="D351" s="103"/>
      <c r="E351" s="48" t="s">
        <v>1450</v>
      </c>
      <c r="F351" s="41" t="s">
        <v>908</v>
      </c>
      <c r="G351" s="41">
        <v>2018</v>
      </c>
      <c r="H351" s="41">
        <v>2</v>
      </c>
      <c r="I351" s="41">
        <v>612400</v>
      </c>
      <c r="J351" s="387">
        <f>H351*I351</f>
        <v>1224800</v>
      </c>
      <c r="K351" s="41"/>
      <c r="L351" s="50">
        <v>2</v>
      </c>
      <c r="M351" s="41"/>
      <c r="N351" s="41"/>
      <c r="O351" s="41"/>
      <c r="T351" s="392"/>
    </row>
    <row r="352" spans="1:20" x14ac:dyDescent="0.2">
      <c r="A352" s="426">
        <v>340</v>
      </c>
      <c r="B352" s="41" t="s">
        <v>672</v>
      </c>
      <c r="C352" s="41" t="s">
        <v>476</v>
      </c>
      <c r="D352" s="103"/>
      <c r="E352" s="48" t="s">
        <v>1450</v>
      </c>
      <c r="F352" s="41" t="s">
        <v>908</v>
      </c>
      <c r="G352" s="41">
        <v>2018</v>
      </c>
      <c r="H352" s="41">
        <v>1</v>
      </c>
      <c r="I352" s="41">
        <v>310000</v>
      </c>
      <c r="J352" s="387">
        <f t="shared" si="6"/>
        <v>310000</v>
      </c>
      <c r="K352" s="41"/>
      <c r="L352" s="50">
        <v>1</v>
      </c>
      <c r="M352" s="41"/>
      <c r="N352" s="41"/>
      <c r="O352" s="41"/>
      <c r="T352" s="392"/>
    </row>
    <row r="353" spans="1:20" x14ac:dyDescent="0.2">
      <c r="A353" s="426">
        <v>341</v>
      </c>
      <c r="B353" s="41" t="s">
        <v>673</v>
      </c>
      <c r="C353" s="41" t="s">
        <v>476</v>
      </c>
      <c r="D353" s="103"/>
      <c r="E353" s="48" t="s">
        <v>1450</v>
      </c>
      <c r="F353" s="41" t="s">
        <v>908</v>
      </c>
      <c r="G353" s="41">
        <v>2018</v>
      </c>
      <c r="H353" s="41">
        <v>1</v>
      </c>
      <c r="I353" s="41">
        <v>265000</v>
      </c>
      <c r="J353" s="387">
        <f t="shared" si="6"/>
        <v>265000</v>
      </c>
      <c r="K353" s="41"/>
      <c r="L353" s="50">
        <v>1</v>
      </c>
      <c r="M353" s="41"/>
      <c r="N353" s="41"/>
      <c r="O353" s="41"/>
      <c r="T353" s="392"/>
    </row>
    <row r="354" spans="1:20" x14ac:dyDescent="0.2">
      <c r="A354" s="426">
        <v>342</v>
      </c>
      <c r="B354" s="41" t="s">
        <v>674</v>
      </c>
      <c r="C354" s="41" t="s">
        <v>476</v>
      </c>
      <c r="D354" s="103"/>
      <c r="E354" s="48" t="s">
        <v>1450</v>
      </c>
      <c r="F354" s="41" t="s">
        <v>908</v>
      </c>
      <c r="G354" s="41">
        <v>2018</v>
      </c>
      <c r="H354" s="41">
        <v>1</v>
      </c>
      <c r="I354" s="41">
        <v>367000</v>
      </c>
      <c r="J354" s="387">
        <f t="shared" si="6"/>
        <v>367000</v>
      </c>
      <c r="K354" s="41"/>
      <c r="L354" s="50">
        <v>1</v>
      </c>
      <c r="M354" s="41"/>
      <c r="N354" s="41"/>
      <c r="O354" s="41"/>
      <c r="T354" s="392"/>
    </row>
    <row r="355" spans="1:20" x14ac:dyDescent="0.2">
      <c r="A355" s="426">
        <v>343</v>
      </c>
      <c r="B355" s="41" t="s">
        <v>675</v>
      </c>
      <c r="C355" s="41" t="s">
        <v>476</v>
      </c>
      <c r="D355" s="103"/>
      <c r="E355" s="48" t="s">
        <v>1450</v>
      </c>
      <c r="F355" s="41" t="s">
        <v>908</v>
      </c>
      <c r="G355" s="41">
        <v>2018</v>
      </c>
      <c r="H355" s="41">
        <v>1</v>
      </c>
      <c r="I355" s="41">
        <v>185000</v>
      </c>
      <c r="J355" s="387">
        <f t="shared" si="6"/>
        <v>185000</v>
      </c>
      <c r="K355" s="41"/>
      <c r="L355" s="50">
        <v>1</v>
      </c>
      <c r="M355" s="41"/>
      <c r="N355" s="41"/>
      <c r="O355" s="41"/>
      <c r="T355" s="392"/>
    </row>
    <row r="356" spans="1:20" x14ac:dyDescent="0.2">
      <c r="A356" s="426">
        <v>344</v>
      </c>
      <c r="B356" s="41" t="s">
        <v>676</v>
      </c>
      <c r="C356" s="41" t="s">
        <v>476</v>
      </c>
      <c r="D356" s="103"/>
      <c r="E356" s="48" t="s">
        <v>1450</v>
      </c>
      <c r="F356" s="41" t="s">
        <v>908</v>
      </c>
      <c r="G356" s="41">
        <v>2018</v>
      </c>
      <c r="H356" s="41">
        <v>1</v>
      </c>
      <c r="I356" s="41">
        <v>168000</v>
      </c>
      <c r="J356" s="387">
        <f t="shared" si="6"/>
        <v>168000</v>
      </c>
      <c r="K356" s="41"/>
      <c r="L356" s="50">
        <v>1</v>
      </c>
      <c r="M356" s="41"/>
      <c r="N356" s="41"/>
      <c r="O356" s="41"/>
      <c r="T356" s="392"/>
    </row>
    <row r="357" spans="1:20" x14ac:dyDescent="0.2">
      <c r="A357" s="426">
        <v>345</v>
      </c>
      <c r="B357" s="41" t="s">
        <v>677</v>
      </c>
      <c r="C357" s="41" t="s">
        <v>476</v>
      </c>
      <c r="D357" s="103"/>
      <c r="E357" s="48" t="s">
        <v>1450</v>
      </c>
      <c r="F357" s="41" t="s">
        <v>908</v>
      </c>
      <c r="G357" s="41">
        <v>2018</v>
      </c>
      <c r="H357" s="41">
        <v>1</v>
      </c>
      <c r="I357" s="41">
        <v>56000</v>
      </c>
      <c r="J357" s="387">
        <f t="shared" si="6"/>
        <v>56000</v>
      </c>
      <c r="K357" s="41"/>
      <c r="L357" s="50">
        <v>1</v>
      </c>
      <c r="M357" s="41"/>
      <c r="N357" s="41"/>
      <c r="O357" s="41"/>
      <c r="T357" s="392"/>
    </row>
    <row r="358" spans="1:20" x14ac:dyDescent="0.2">
      <c r="A358" s="426">
        <v>346</v>
      </c>
      <c r="B358" s="41" t="s">
        <v>678</v>
      </c>
      <c r="C358" s="41" t="s">
        <v>476</v>
      </c>
      <c r="D358" s="103"/>
      <c r="E358" s="48" t="s">
        <v>1450</v>
      </c>
      <c r="F358" s="41" t="s">
        <v>908</v>
      </c>
      <c r="G358" s="41">
        <v>2018</v>
      </c>
      <c r="H358" s="41">
        <v>1</v>
      </c>
      <c r="I358" s="41">
        <v>105000</v>
      </c>
      <c r="J358" s="387">
        <f t="shared" si="6"/>
        <v>105000</v>
      </c>
      <c r="K358" s="41"/>
      <c r="L358" s="50">
        <v>1</v>
      </c>
      <c r="M358" s="41"/>
      <c r="N358" s="41"/>
      <c r="O358" s="41"/>
      <c r="T358" s="392"/>
    </row>
    <row r="359" spans="1:20" x14ac:dyDescent="0.2">
      <c r="A359" s="426">
        <v>347</v>
      </c>
      <c r="B359" s="41" t="s">
        <v>679</v>
      </c>
      <c r="C359" s="41" t="s">
        <v>476</v>
      </c>
      <c r="D359" s="103"/>
      <c r="E359" s="48" t="s">
        <v>1450</v>
      </c>
      <c r="F359" s="41" t="s">
        <v>908</v>
      </c>
      <c r="G359" s="41">
        <v>2018</v>
      </c>
      <c r="H359" s="41">
        <v>1</v>
      </c>
      <c r="I359" s="41">
        <v>46000</v>
      </c>
      <c r="J359" s="387">
        <f t="shared" si="6"/>
        <v>46000</v>
      </c>
      <c r="K359" s="41"/>
      <c r="L359" s="50">
        <v>1</v>
      </c>
      <c r="M359" s="41"/>
      <c r="N359" s="41"/>
      <c r="O359" s="41"/>
      <c r="T359" s="392"/>
    </row>
    <row r="360" spans="1:20" x14ac:dyDescent="0.2">
      <c r="A360" s="426">
        <v>348</v>
      </c>
      <c r="B360" s="41" t="s">
        <v>680</v>
      </c>
      <c r="C360" s="41" t="s">
        <v>476</v>
      </c>
      <c r="D360" s="103"/>
      <c r="E360" s="48" t="s">
        <v>1450</v>
      </c>
      <c r="F360" s="41" t="s">
        <v>908</v>
      </c>
      <c r="G360" s="41">
        <v>2018</v>
      </c>
      <c r="H360" s="41">
        <v>1</v>
      </c>
      <c r="I360" s="41">
        <v>325500</v>
      </c>
      <c r="J360" s="387">
        <f t="shared" si="6"/>
        <v>325500</v>
      </c>
      <c r="K360" s="41"/>
      <c r="L360" s="50">
        <v>1</v>
      </c>
      <c r="M360" s="41"/>
      <c r="N360" s="41"/>
      <c r="O360" s="41"/>
      <c r="T360" s="392"/>
    </row>
    <row r="361" spans="1:20" x14ac:dyDescent="0.2">
      <c r="A361" s="426">
        <v>349</v>
      </c>
      <c r="B361" s="41" t="s">
        <v>681</v>
      </c>
      <c r="C361" s="41" t="s">
        <v>476</v>
      </c>
      <c r="D361" s="103"/>
      <c r="E361" s="48" t="s">
        <v>1450</v>
      </c>
      <c r="F361" s="41" t="s">
        <v>908</v>
      </c>
      <c r="G361" s="41">
        <v>2018</v>
      </c>
      <c r="H361" s="41">
        <v>1</v>
      </c>
      <c r="I361" s="41">
        <v>320100</v>
      </c>
      <c r="J361" s="387">
        <f t="shared" si="6"/>
        <v>320100</v>
      </c>
      <c r="K361" s="41"/>
      <c r="L361" s="50">
        <v>1</v>
      </c>
      <c r="M361" s="41"/>
      <c r="N361" s="41"/>
      <c r="O361" s="41"/>
      <c r="T361" s="392"/>
    </row>
    <row r="362" spans="1:20" x14ac:dyDescent="0.2">
      <c r="A362" s="426">
        <v>350</v>
      </c>
      <c r="B362" s="41" t="s">
        <v>682</v>
      </c>
      <c r="C362" s="41" t="s">
        <v>476</v>
      </c>
      <c r="D362" s="103"/>
      <c r="E362" s="48" t="s">
        <v>1450</v>
      </c>
      <c r="F362" s="41" t="s">
        <v>908</v>
      </c>
      <c r="G362" s="41">
        <v>2018</v>
      </c>
      <c r="H362" s="41">
        <v>1</v>
      </c>
      <c r="I362" s="41">
        <v>310000</v>
      </c>
      <c r="J362" s="387">
        <f t="shared" si="6"/>
        <v>310000</v>
      </c>
      <c r="K362" s="41"/>
      <c r="L362" s="50">
        <v>1</v>
      </c>
      <c r="M362" s="41"/>
      <c r="N362" s="41"/>
      <c r="O362" s="41"/>
      <c r="T362" s="392"/>
    </row>
    <row r="363" spans="1:20" x14ac:dyDescent="0.2">
      <c r="A363" s="426">
        <v>351</v>
      </c>
      <c r="B363" s="41" t="s">
        <v>683</v>
      </c>
      <c r="C363" s="41" t="s">
        <v>476</v>
      </c>
      <c r="D363" s="103"/>
      <c r="E363" s="48" t="s">
        <v>1450</v>
      </c>
      <c r="F363" s="41" t="s">
        <v>908</v>
      </c>
      <c r="G363" s="41">
        <v>2018</v>
      </c>
      <c r="H363" s="41">
        <v>1</v>
      </c>
      <c r="I363" s="41">
        <v>95000</v>
      </c>
      <c r="J363" s="387">
        <f t="shared" si="6"/>
        <v>95000</v>
      </c>
      <c r="K363" s="41"/>
      <c r="L363" s="50">
        <v>1</v>
      </c>
      <c r="M363" s="41"/>
      <c r="N363" s="41"/>
      <c r="O363" s="41"/>
      <c r="T363" s="392"/>
    </row>
    <row r="364" spans="1:20" x14ac:dyDescent="0.2">
      <c r="A364" s="426">
        <v>352</v>
      </c>
      <c r="B364" s="41" t="s">
        <v>684</v>
      </c>
      <c r="C364" s="41" t="s">
        <v>476</v>
      </c>
      <c r="D364" s="103"/>
      <c r="E364" s="48" t="s">
        <v>1450</v>
      </c>
      <c r="F364" s="41" t="s">
        <v>908</v>
      </c>
      <c r="G364" s="41">
        <v>2018</v>
      </c>
      <c r="H364" s="41">
        <v>1</v>
      </c>
      <c r="I364" s="41">
        <v>93000</v>
      </c>
      <c r="J364" s="387">
        <f t="shared" si="6"/>
        <v>93000</v>
      </c>
      <c r="K364" s="41"/>
      <c r="L364" s="50">
        <v>1</v>
      </c>
      <c r="M364" s="41"/>
      <c r="N364" s="41"/>
      <c r="O364" s="41"/>
      <c r="T364" s="392"/>
    </row>
    <row r="365" spans="1:20" x14ac:dyDescent="0.2">
      <c r="A365" s="426">
        <v>353</v>
      </c>
      <c r="B365" s="41" t="s">
        <v>685</v>
      </c>
      <c r="C365" s="41" t="s">
        <v>476</v>
      </c>
      <c r="D365" s="103"/>
      <c r="E365" s="48" t="s">
        <v>1450</v>
      </c>
      <c r="F365" s="41" t="s">
        <v>908</v>
      </c>
      <c r="G365" s="41">
        <v>2018</v>
      </c>
      <c r="H365" s="41">
        <v>1</v>
      </c>
      <c r="I365" s="41">
        <v>110000</v>
      </c>
      <c r="J365" s="387">
        <f t="shared" si="6"/>
        <v>110000</v>
      </c>
      <c r="K365" s="41"/>
      <c r="L365" s="50">
        <v>1</v>
      </c>
      <c r="M365" s="41"/>
      <c r="N365" s="41"/>
      <c r="O365" s="41"/>
      <c r="T365" s="392"/>
    </row>
    <row r="366" spans="1:20" x14ac:dyDescent="0.2">
      <c r="A366" s="426">
        <v>354</v>
      </c>
      <c r="B366" s="41" t="s">
        <v>686</v>
      </c>
      <c r="C366" s="41" t="s">
        <v>476</v>
      </c>
      <c r="D366" s="103"/>
      <c r="E366" s="48" t="s">
        <v>1450</v>
      </c>
      <c r="F366" s="41" t="s">
        <v>908</v>
      </c>
      <c r="G366" s="41">
        <v>2018</v>
      </c>
      <c r="H366" s="41">
        <v>1</v>
      </c>
      <c r="I366" s="41">
        <v>128000</v>
      </c>
      <c r="J366" s="387">
        <f t="shared" si="6"/>
        <v>128000</v>
      </c>
      <c r="K366" s="41"/>
      <c r="L366" s="50">
        <v>1</v>
      </c>
      <c r="M366" s="41"/>
      <c r="N366" s="41"/>
      <c r="O366" s="41"/>
      <c r="T366" s="392"/>
    </row>
    <row r="367" spans="1:20" x14ac:dyDescent="0.2">
      <c r="A367" s="426">
        <v>355</v>
      </c>
      <c r="B367" s="41" t="s">
        <v>687</v>
      </c>
      <c r="C367" s="41" t="s">
        <v>476</v>
      </c>
      <c r="D367" s="103"/>
      <c r="E367" s="48" t="s">
        <v>1450</v>
      </c>
      <c r="F367" s="41" t="s">
        <v>908</v>
      </c>
      <c r="G367" s="41">
        <v>2018</v>
      </c>
      <c r="H367" s="41">
        <v>1</v>
      </c>
      <c r="I367" s="41">
        <v>145000</v>
      </c>
      <c r="J367" s="387">
        <f t="shared" si="6"/>
        <v>145000</v>
      </c>
      <c r="K367" s="41"/>
      <c r="L367" s="50">
        <v>1</v>
      </c>
      <c r="M367" s="41"/>
      <c r="N367" s="41"/>
      <c r="O367" s="41"/>
      <c r="T367" s="392"/>
    </row>
    <row r="368" spans="1:20" x14ac:dyDescent="0.2">
      <c r="A368" s="426">
        <v>356</v>
      </c>
      <c r="B368" s="41" t="s">
        <v>688</v>
      </c>
      <c r="C368" s="41" t="s">
        <v>476</v>
      </c>
      <c r="D368" s="103"/>
      <c r="E368" s="48" t="s">
        <v>1450</v>
      </c>
      <c r="F368" s="41" t="s">
        <v>908</v>
      </c>
      <c r="G368" s="41">
        <v>2018</v>
      </c>
      <c r="H368" s="41">
        <v>1</v>
      </c>
      <c r="I368" s="41">
        <v>70000</v>
      </c>
      <c r="J368" s="387">
        <f t="shared" ref="J368:J399" si="7">H369*I368</f>
        <v>70000</v>
      </c>
      <c r="K368" s="41"/>
      <c r="L368" s="50">
        <v>1</v>
      </c>
      <c r="M368" s="41"/>
      <c r="N368" s="41"/>
      <c r="O368" s="41"/>
      <c r="T368" s="392"/>
    </row>
    <row r="369" spans="1:20" x14ac:dyDescent="0.2">
      <c r="A369" s="426">
        <v>357</v>
      </c>
      <c r="B369" s="41" t="s">
        <v>689</v>
      </c>
      <c r="C369" s="41" t="s">
        <v>476</v>
      </c>
      <c r="D369" s="103"/>
      <c r="E369" s="48" t="s">
        <v>1450</v>
      </c>
      <c r="F369" s="41" t="s">
        <v>908</v>
      </c>
      <c r="G369" s="41">
        <v>2018</v>
      </c>
      <c r="H369" s="41">
        <v>1</v>
      </c>
      <c r="I369" s="41">
        <v>46000</v>
      </c>
      <c r="J369" s="387">
        <f t="shared" si="7"/>
        <v>46000</v>
      </c>
      <c r="K369" s="41"/>
      <c r="L369" s="50">
        <v>1</v>
      </c>
      <c r="M369" s="41"/>
      <c r="N369" s="41"/>
      <c r="O369" s="41"/>
      <c r="T369" s="392"/>
    </row>
    <row r="370" spans="1:20" x14ac:dyDescent="0.2">
      <c r="A370" s="426">
        <v>358</v>
      </c>
      <c r="B370" s="41" t="s">
        <v>690</v>
      </c>
      <c r="C370" s="41" t="s">
        <v>476</v>
      </c>
      <c r="D370" s="103"/>
      <c r="E370" s="48" t="s">
        <v>1450</v>
      </c>
      <c r="F370" s="41" t="s">
        <v>908</v>
      </c>
      <c r="G370" s="41">
        <v>2018</v>
      </c>
      <c r="H370" s="41">
        <v>1</v>
      </c>
      <c r="I370" s="41">
        <v>58000</v>
      </c>
      <c r="J370" s="387">
        <f t="shared" si="7"/>
        <v>58000</v>
      </c>
      <c r="K370" s="41"/>
      <c r="L370" s="50">
        <v>1</v>
      </c>
      <c r="M370" s="41"/>
      <c r="N370" s="41"/>
      <c r="O370" s="41"/>
      <c r="T370" s="392"/>
    </row>
    <row r="371" spans="1:20" x14ac:dyDescent="0.2">
      <c r="A371" s="426">
        <v>359</v>
      </c>
      <c r="B371" s="41" t="s">
        <v>691</v>
      </c>
      <c r="C371" s="41" t="s">
        <v>476</v>
      </c>
      <c r="D371" s="103"/>
      <c r="E371" s="48" t="s">
        <v>1450</v>
      </c>
      <c r="F371" s="41" t="s">
        <v>908</v>
      </c>
      <c r="G371" s="41">
        <v>2018</v>
      </c>
      <c r="H371" s="41">
        <v>1</v>
      </c>
      <c r="I371" s="41">
        <v>140000</v>
      </c>
      <c r="J371" s="387">
        <f t="shared" si="7"/>
        <v>140000</v>
      </c>
      <c r="K371" s="41"/>
      <c r="L371" s="50">
        <v>1</v>
      </c>
      <c r="M371" s="41"/>
      <c r="N371" s="41"/>
      <c r="O371" s="41"/>
      <c r="T371" s="392"/>
    </row>
    <row r="372" spans="1:20" x14ac:dyDescent="0.2">
      <c r="A372" s="426">
        <v>360</v>
      </c>
      <c r="B372" s="41" t="s">
        <v>692</v>
      </c>
      <c r="C372" s="41" t="s">
        <v>476</v>
      </c>
      <c r="D372" s="103"/>
      <c r="E372" s="48" t="s">
        <v>1450</v>
      </c>
      <c r="F372" s="41" t="s">
        <v>908</v>
      </c>
      <c r="G372" s="41">
        <v>2018</v>
      </c>
      <c r="H372" s="41">
        <v>1</v>
      </c>
      <c r="I372" s="41">
        <v>93300</v>
      </c>
      <c r="J372" s="387">
        <f t="shared" si="7"/>
        <v>93300</v>
      </c>
      <c r="K372" s="41"/>
      <c r="L372" s="50">
        <v>1</v>
      </c>
      <c r="M372" s="41"/>
      <c r="N372" s="41"/>
      <c r="O372" s="41"/>
      <c r="T372" s="392"/>
    </row>
    <row r="373" spans="1:20" x14ac:dyDescent="0.2">
      <c r="A373" s="426">
        <v>361</v>
      </c>
      <c r="B373" s="41" t="s">
        <v>693</v>
      </c>
      <c r="C373" s="41" t="s">
        <v>476</v>
      </c>
      <c r="D373" s="103"/>
      <c r="E373" s="48" t="s">
        <v>1450</v>
      </c>
      <c r="F373" s="41" t="s">
        <v>908</v>
      </c>
      <c r="G373" s="41">
        <v>2018</v>
      </c>
      <c r="H373" s="41">
        <v>1</v>
      </c>
      <c r="I373" s="41">
        <v>115000</v>
      </c>
      <c r="J373" s="387">
        <f t="shared" si="7"/>
        <v>115000</v>
      </c>
      <c r="K373" s="41"/>
      <c r="L373" s="50">
        <v>1</v>
      </c>
      <c r="M373" s="41"/>
      <c r="N373" s="41"/>
      <c r="O373" s="41"/>
      <c r="T373" s="392"/>
    </row>
    <row r="374" spans="1:20" x14ac:dyDescent="0.2">
      <c r="A374" s="426">
        <v>362</v>
      </c>
      <c r="B374" s="41" t="s">
        <v>694</v>
      </c>
      <c r="C374" s="41" t="s">
        <v>476</v>
      </c>
      <c r="D374" s="103"/>
      <c r="E374" s="48" t="s">
        <v>1450</v>
      </c>
      <c r="F374" s="41" t="s">
        <v>908</v>
      </c>
      <c r="G374" s="41">
        <v>2018</v>
      </c>
      <c r="H374" s="41">
        <v>1</v>
      </c>
      <c r="I374" s="41">
        <v>391600</v>
      </c>
      <c r="J374" s="387">
        <f t="shared" si="7"/>
        <v>391600</v>
      </c>
      <c r="K374" s="41"/>
      <c r="L374" s="50">
        <v>1</v>
      </c>
      <c r="M374" s="41"/>
      <c r="N374" s="41"/>
      <c r="O374" s="41"/>
      <c r="T374" s="392"/>
    </row>
    <row r="375" spans="1:20" x14ac:dyDescent="0.2">
      <c r="A375" s="426">
        <v>363</v>
      </c>
      <c r="B375" s="41" t="s">
        <v>695</v>
      </c>
      <c r="C375" s="41" t="s">
        <v>476</v>
      </c>
      <c r="D375" s="103"/>
      <c r="E375" s="48" t="s">
        <v>1450</v>
      </c>
      <c r="F375" s="41" t="s">
        <v>908</v>
      </c>
      <c r="G375" s="41">
        <v>2018</v>
      </c>
      <c r="H375" s="41">
        <v>1</v>
      </c>
      <c r="I375" s="41">
        <v>391500</v>
      </c>
      <c r="J375" s="387">
        <f t="shared" si="7"/>
        <v>391500</v>
      </c>
      <c r="K375" s="41"/>
      <c r="L375" s="50">
        <v>1</v>
      </c>
      <c r="M375" s="41"/>
      <c r="N375" s="41"/>
      <c r="O375" s="41"/>
      <c r="T375" s="392"/>
    </row>
    <row r="376" spans="1:20" x14ac:dyDescent="0.2">
      <c r="A376" s="426">
        <v>364</v>
      </c>
      <c r="B376" s="41" t="s">
        <v>696</v>
      </c>
      <c r="C376" s="41" t="s">
        <v>476</v>
      </c>
      <c r="D376" s="103"/>
      <c r="E376" s="48" t="s">
        <v>1450</v>
      </c>
      <c r="F376" s="41" t="s">
        <v>908</v>
      </c>
      <c r="G376" s="41">
        <v>2018</v>
      </c>
      <c r="H376" s="41">
        <v>1</v>
      </c>
      <c r="I376" s="41">
        <v>96000</v>
      </c>
      <c r="J376" s="387">
        <f t="shared" si="7"/>
        <v>96000</v>
      </c>
      <c r="K376" s="41"/>
      <c r="L376" s="50">
        <v>1</v>
      </c>
      <c r="M376" s="41"/>
      <c r="N376" s="41"/>
      <c r="O376" s="41"/>
      <c r="T376" s="392"/>
    </row>
    <row r="377" spans="1:20" x14ac:dyDescent="0.2">
      <c r="A377" s="426">
        <v>365</v>
      </c>
      <c r="B377" s="41" t="s">
        <v>697</v>
      </c>
      <c r="C377" s="41" t="s">
        <v>476</v>
      </c>
      <c r="D377" s="103"/>
      <c r="E377" s="48" t="s">
        <v>1450</v>
      </c>
      <c r="F377" s="41" t="s">
        <v>908</v>
      </c>
      <c r="G377" s="41">
        <v>2018</v>
      </c>
      <c r="H377" s="41">
        <v>1</v>
      </c>
      <c r="I377" s="41">
        <v>120000</v>
      </c>
      <c r="J377" s="387">
        <f t="shared" si="7"/>
        <v>120000</v>
      </c>
      <c r="K377" s="41"/>
      <c r="L377" s="50">
        <v>1</v>
      </c>
      <c r="M377" s="41"/>
      <c r="N377" s="41"/>
      <c r="O377" s="41"/>
      <c r="T377" s="392"/>
    </row>
    <row r="378" spans="1:20" x14ac:dyDescent="0.2">
      <c r="A378" s="426">
        <v>366</v>
      </c>
      <c r="B378" s="41" t="s">
        <v>698</v>
      </c>
      <c r="C378" s="41" t="s">
        <v>476</v>
      </c>
      <c r="D378" s="103"/>
      <c r="E378" s="48" t="s">
        <v>1450</v>
      </c>
      <c r="F378" s="41" t="s">
        <v>908</v>
      </c>
      <c r="G378" s="41">
        <v>2018</v>
      </c>
      <c r="H378" s="41">
        <v>1</v>
      </c>
      <c r="I378" s="41">
        <v>130000</v>
      </c>
      <c r="J378" s="387">
        <f t="shared" si="7"/>
        <v>130000</v>
      </c>
      <c r="K378" s="41"/>
      <c r="L378" s="50">
        <v>1</v>
      </c>
      <c r="M378" s="41"/>
      <c r="N378" s="41"/>
      <c r="O378" s="41"/>
      <c r="T378" s="392"/>
    </row>
    <row r="379" spans="1:20" x14ac:dyDescent="0.2">
      <c r="A379" s="426">
        <v>367</v>
      </c>
      <c r="B379" s="41" t="s">
        <v>699</v>
      </c>
      <c r="C379" s="41" t="s">
        <v>476</v>
      </c>
      <c r="D379" s="103"/>
      <c r="E379" s="48" t="s">
        <v>1450</v>
      </c>
      <c r="F379" s="41" t="s">
        <v>908</v>
      </c>
      <c r="G379" s="41">
        <v>2018</v>
      </c>
      <c r="H379" s="41">
        <v>1</v>
      </c>
      <c r="I379" s="41">
        <v>110000</v>
      </c>
      <c r="J379" s="387">
        <f t="shared" si="7"/>
        <v>110000</v>
      </c>
      <c r="K379" s="41"/>
      <c r="L379" s="50">
        <v>1</v>
      </c>
      <c r="M379" s="41"/>
      <c r="N379" s="41"/>
      <c r="O379" s="41"/>
      <c r="T379" s="392"/>
    </row>
    <row r="380" spans="1:20" x14ac:dyDescent="0.2">
      <c r="A380" s="426">
        <v>368</v>
      </c>
      <c r="B380" s="41" t="s">
        <v>700</v>
      </c>
      <c r="C380" s="41" t="s">
        <v>476</v>
      </c>
      <c r="D380" s="103"/>
      <c r="E380" s="48" t="s">
        <v>1450</v>
      </c>
      <c r="F380" s="41" t="s">
        <v>908</v>
      </c>
      <c r="G380" s="41">
        <v>2018</v>
      </c>
      <c r="H380" s="41">
        <v>1</v>
      </c>
      <c r="I380" s="41">
        <v>246200</v>
      </c>
      <c r="J380" s="387">
        <f t="shared" si="7"/>
        <v>246200</v>
      </c>
      <c r="K380" s="41"/>
      <c r="L380" s="50">
        <v>1</v>
      </c>
      <c r="M380" s="41"/>
      <c r="N380" s="41"/>
      <c r="O380" s="41"/>
      <c r="T380" s="392"/>
    </row>
    <row r="381" spans="1:20" x14ac:dyDescent="0.2">
      <c r="A381" s="426">
        <v>369</v>
      </c>
      <c r="B381" s="41" t="s">
        <v>701</v>
      </c>
      <c r="C381" s="41" t="s">
        <v>476</v>
      </c>
      <c r="D381" s="103"/>
      <c r="E381" s="48" t="s">
        <v>1450</v>
      </c>
      <c r="F381" s="41" t="s">
        <v>908</v>
      </c>
      <c r="G381" s="41">
        <v>2018</v>
      </c>
      <c r="H381" s="41">
        <v>1</v>
      </c>
      <c r="I381" s="41">
        <v>110400</v>
      </c>
      <c r="J381" s="387">
        <f t="shared" si="7"/>
        <v>110400</v>
      </c>
      <c r="K381" s="41"/>
      <c r="L381" s="50">
        <v>1</v>
      </c>
      <c r="M381" s="41"/>
      <c r="N381" s="41"/>
      <c r="O381" s="41"/>
      <c r="T381" s="392"/>
    </row>
    <row r="382" spans="1:20" x14ac:dyDescent="0.2">
      <c r="A382" s="426">
        <v>370</v>
      </c>
      <c r="B382" s="41" t="s">
        <v>702</v>
      </c>
      <c r="C382" s="41" t="s">
        <v>476</v>
      </c>
      <c r="D382" s="103"/>
      <c r="E382" s="48" t="s">
        <v>1450</v>
      </c>
      <c r="F382" s="41" t="s">
        <v>908</v>
      </c>
      <c r="G382" s="41">
        <v>2018</v>
      </c>
      <c r="H382" s="41">
        <v>1</v>
      </c>
      <c r="I382" s="41">
        <v>120000</v>
      </c>
      <c r="J382" s="387">
        <f t="shared" si="7"/>
        <v>120000</v>
      </c>
      <c r="K382" s="41"/>
      <c r="L382" s="50">
        <v>1</v>
      </c>
      <c r="M382" s="41"/>
      <c r="N382" s="41"/>
      <c r="O382" s="41"/>
      <c r="T382" s="392"/>
    </row>
    <row r="383" spans="1:20" x14ac:dyDescent="0.2">
      <c r="A383" s="426">
        <v>371</v>
      </c>
      <c r="B383" s="41" t="s">
        <v>703</v>
      </c>
      <c r="C383" s="41" t="s">
        <v>476</v>
      </c>
      <c r="D383" s="103"/>
      <c r="E383" s="48" t="s">
        <v>1450</v>
      </c>
      <c r="F383" s="41" t="s">
        <v>908</v>
      </c>
      <c r="G383" s="41">
        <v>2018</v>
      </c>
      <c r="H383" s="41">
        <v>1</v>
      </c>
      <c r="I383" s="41">
        <v>210000</v>
      </c>
      <c r="J383" s="387">
        <f t="shared" si="7"/>
        <v>210000</v>
      </c>
      <c r="K383" s="41"/>
      <c r="L383" s="50">
        <v>1</v>
      </c>
      <c r="M383" s="41"/>
      <c r="N383" s="41"/>
      <c r="O383" s="41"/>
      <c r="T383" s="392"/>
    </row>
    <row r="384" spans="1:20" x14ac:dyDescent="0.2">
      <c r="A384" s="426">
        <v>372</v>
      </c>
      <c r="B384" s="41" t="s">
        <v>704</v>
      </c>
      <c r="C384" s="41" t="s">
        <v>476</v>
      </c>
      <c r="D384" s="103"/>
      <c r="E384" s="48" t="s">
        <v>1450</v>
      </c>
      <c r="F384" s="41" t="s">
        <v>908</v>
      </c>
      <c r="G384" s="41">
        <v>2018</v>
      </c>
      <c r="H384" s="41">
        <v>1</v>
      </c>
      <c r="I384" s="41">
        <v>85200</v>
      </c>
      <c r="J384" s="387">
        <f t="shared" si="7"/>
        <v>85200</v>
      </c>
      <c r="K384" s="41"/>
      <c r="L384" s="50">
        <v>1</v>
      </c>
      <c r="M384" s="41"/>
      <c r="N384" s="41"/>
      <c r="O384" s="41"/>
      <c r="T384" s="392"/>
    </row>
    <row r="385" spans="1:20" x14ac:dyDescent="0.2">
      <c r="A385" s="426">
        <v>373</v>
      </c>
      <c r="B385" s="41" t="s">
        <v>705</v>
      </c>
      <c r="C385" s="41" t="s">
        <v>476</v>
      </c>
      <c r="D385" s="103"/>
      <c r="E385" s="48" t="s">
        <v>1450</v>
      </c>
      <c r="F385" s="41" t="s">
        <v>908</v>
      </c>
      <c r="G385" s="41">
        <v>2018</v>
      </c>
      <c r="H385" s="41">
        <v>1</v>
      </c>
      <c r="I385" s="41">
        <v>145000</v>
      </c>
      <c r="J385" s="387">
        <f t="shared" si="7"/>
        <v>145000</v>
      </c>
      <c r="K385" s="41"/>
      <c r="L385" s="50">
        <v>1</v>
      </c>
      <c r="M385" s="41"/>
      <c r="N385" s="41"/>
      <c r="O385" s="41"/>
      <c r="T385" s="392"/>
    </row>
    <row r="386" spans="1:20" x14ac:dyDescent="0.2">
      <c r="A386" s="426">
        <v>374</v>
      </c>
      <c r="B386" s="41" t="s">
        <v>706</v>
      </c>
      <c r="C386" s="41" t="s">
        <v>476</v>
      </c>
      <c r="D386" s="103"/>
      <c r="E386" s="48" t="s">
        <v>1450</v>
      </c>
      <c r="F386" s="41" t="s">
        <v>908</v>
      </c>
      <c r="G386" s="41">
        <v>2018</v>
      </c>
      <c r="H386" s="41">
        <v>1</v>
      </c>
      <c r="I386" s="41">
        <v>145000</v>
      </c>
      <c r="J386" s="387">
        <f t="shared" si="7"/>
        <v>145000</v>
      </c>
      <c r="K386" s="41"/>
      <c r="L386" s="50">
        <v>1</v>
      </c>
      <c r="M386" s="41"/>
      <c r="N386" s="41"/>
      <c r="O386" s="41"/>
      <c r="T386" s="392"/>
    </row>
    <row r="387" spans="1:20" x14ac:dyDescent="0.2">
      <c r="A387" s="426">
        <v>375</v>
      </c>
      <c r="B387" s="41" t="s">
        <v>707</v>
      </c>
      <c r="C387" s="41" t="s">
        <v>476</v>
      </c>
      <c r="D387" s="103"/>
      <c r="E387" s="48" t="s">
        <v>1450</v>
      </c>
      <c r="F387" s="41" t="s">
        <v>908</v>
      </c>
      <c r="G387" s="41">
        <v>2018</v>
      </c>
      <c r="H387" s="41">
        <v>1</v>
      </c>
      <c r="I387" s="41">
        <v>145000</v>
      </c>
      <c r="J387" s="387">
        <f t="shared" si="7"/>
        <v>145000</v>
      </c>
      <c r="K387" s="41"/>
      <c r="L387" s="50">
        <v>1</v>
      </c>
      <c r="M387" s="41"/>
      <c r="N387" s="41"/>
      <c r="O387" s="41"/>
      <c r="T387" s="392"/>
    </row>
    <row r="388" spans="1:20" x14ac:dyDescent="0.2">
      <c r="A388" s="426">
        <v>376</v>
      </c>
      <c r="B388" s="41" t="s">
        <v>708</v>
      </c>
      <c r="C388" s="41" t="s">
        <v>476</v>
      </c>
      <c r="D388" s="103"/>
      <c r="E388" s="48" t="s">
        <v>1450</v>
      </c>
      <c r="F388" s="41" t="s">
        <v>908</v>
      </c>
      <c r="G388" s="41">
        <v>2018</v>
      </c>
      <c r="H388" s="41">
        <v>1</v>
      </c>
      <c r="I388" s="41">
        <v>75000</v>
      </c>
      <c r="J388" s="387">
        <f t="shared" si="7"/>
        <v>75000</v>
      </c>
      <c r="K388" s="41"/>
      <c r="L388" s="50">
        <v>1</v>
      </c>
      <c r="M388" s="41"/>
      <c r="N388" s="41"/>
      <c r="O388" s="41"/>
      <c r="T388" s="392"/>
    </row>
    <row r="389" spans="1:20" x14ac:dyDescent="0.2">
      <c r="A389" s="426">
        <v>377</v>
      </c>
      <c r="B389" s="41" t="s">
        <v>709</v>
      </c>
      <c r="C389" s="41" t="s">
        <v>476</v>
      </c>
      <c r="D389" s="103"/>
      <c r="E389" s="48" t="s">
        <v>1450</v>
      </c>
      <c r="F389" s="41" t="s">
        <v>908</v>
      </c>
      <c r="G389" s="41">
        <v>2018</v>
      </c>
      <c r="H389" s="41">
        <v>1</v>
      </c>
      <c r="I389" s="41">
        <v>48500</v>
      </c>
      <c r="J389" s="387">
        <f t="shared" si="7"/>
        <v>48500</v>
      </c>
      <c r="K389" s="41"/>
      <c r="L389" s="50">
        <v>1</v>
      </c>
      <c r="M389" s="41"/>
      <c r="N389" s="41"/>
      <c r="O389" s="41"/>
      <c r="T389" s="392"/>
    </row>
    <row r="390" spans="1:20" x14ac:dyDescent="0.2">
      <c r="A390" s="426">
        <v>378</v>
      </c>
      <c r="B390" s="41" t="s">
        <v>710</v>
      </c>
      <c r="C390" s="41" t="s">
        <v>476</v>
      </c>
      <c r="D390" s="103"/>
      <c r="E390" s="48" t="s">
        <v>1450</v>
      </c>
      <c r="F390" s="41" t="s">
        <v>908</v>
      </c>
      <c r="G390" s="41">
        <v>2018</v>
      </c>
      <c r="H390" s="41">
        <v>1</v>
      </c>
      <c r="I390" s="41">
        <v>59800</v>
      </c>
      <c r="J390" s="387">
        <f t="shared" si="7"/>
        <v>59800</v>
      </c>
      <c r="K390" s="41"/>
      <c r="L390" s="50">
        <v>1</v>
      </c>
      <c r="M390" s="41"/>
      <c r="N390" s="41"/>
      <c r="O390" s="41"/>
      <c r="T390" s="392"/>
    </row>
    <row r="391" spans="1:20" x14ac:dyDescent="0.2">
      <c r="A391" s="426">
        <v>379</v>
      </c>
      <c r="B391" s="41" t="s">
        <v>711</v>
      </c>
      <c r="C391" s="41" t="s">
        <v>476</v>
      </c>
      <c r="D391" s="103"/>
      <c r="E391" s="48" t="s">
        <v>1450</v>
      </c>
      <c r="F391" s="41" t="s">
        <v>908</v>
      </c>
      <c r="G391" s="41">
        <v>2018</v>
      </c>
      <c r="H391" s="41">
        <v>1</v>
      </c>
      <c r="I391" s="41">
        <v>59800</v>
      </c>
      <c r="J391" s="387">
        <f t="shared" si="7"/>
        <v>59800</v>
      </c>
      <c r="K391" s="41"/>
      <c r="L391" s="50">
        <v>1</v>
      </c>
      <c r="M391" s="41"/>
      <c r="N391" s="41"/>
      <c r="O391" s="41"/>
      <c r="T391" s="392"/>
    </row>
    <row r="392" spans="1:20" x14ac:dyDescent="0.2">
      <c r="A392" s="426">
        <v>380</v>
      </c>
      <c r="B392" s="41" t="s">
        <v>712</v>
      </c>
      <c r="C392" s="41" t="s">
        <v>476</v>
      </c>
      <c r="D392" s="103"/>
      <c r="E392" s="48" t="s">
        <v>1450</v>
      </c>
      <c r="F392" s="41" t="s">
        <v>908</v>
      </c>
      <c r="G392" s="41">
        <v>2018</v>
      </c>
      <c r="H392" s="41">
        <v>1</v>
      </c>
      <c r="I392" s="41">
        <v>59800</v>
      </c>
      <c r="J392" s="387">
        <f t="shared" si="7"/>
        <v>59800</v>
      </c>
      <c r="K392" s="41"/>
      <c r="L392" s="50">
        <v>1</v>
      </c>
      <c r="M392" s="41"/>
      <c r="N392" s="41"/>
      <c r="O392" s="41"/>
      <c r="T392" s="392"/>
    </row>
    <row r="393" spans="1:20" x14ac:dyDescent="0.2">
      <c r="A393" s="426">
        <v>381</v>
      </c>
      <c r="B393" s="41" t="s">
        <v>713</v>
      </c>
      <c r="C393" s="41" t="s">
        <v>476</v>
      </c>
      <c r="D393" s="103"/>
      <c r="E393" s="48" t="s">
        <v>1450</v>
      </c>
      <c r="F393" s="41" t="s">
        <v>908</v>
      </c>
      <c r="G393" s="41">
        <v>2018</v>
      </c>
      <c r="H393" s="41">
        <v>1</v>
      </c>
      <c r="I393" s="41">
        <v>59800</v>
      </c>
      <c r="J393" s="387">
        <f>H393*I393</f>
        <v>59800</v>
      </c>
      <c r="K393" s="41"/>
      <c r="L393" s="50">
        <v>1</v>
      </c>
      <c r="M393" s="41"/>
      <c r="N393" s="41"/>
      <c r="O393" s="41"/>
      <c r="T393" s="392"/>
    </row>
    <row r="394" spans="1:20" x14ac:dyDescent="0.2">
      <c r="A394" s="426">
        <v>382</v>
      </c>
      <c r="B394" s="41" t="s">
        <v>714</v>
      </c>
      <c r="C394" s="41" t="s">
        <v>733</v>
      </c>
      <c r="D394" s="103"/>
      <c r="E394" s="48" t="s">
        <v>1450</v>
      </c>
      <c r="F394" s="41" t="s">
        <v>908</v>
      </c>
      <c r="G394" s="41">
        <v>2018</v>
      </c>
      <c r="H394" s="41">
        <v>20</v>
      </c>
      <c r="I394" s="41">
        <v>140000</v>
      </c>
      <c r="J394" s="387">
        <f>H394*I394</f>
        <v>2800000</v>
      </c>
      <c r="K394" s="41"/>
      <c r="L394" s="50">
        <v>20</v>
      </c>
      <c r="M394" s="41"/>
      <c r="N394" s="41"/>
      <c r="O394" s="41"/>
      <c r="T394" s="392"/>
    </row>
    <row r="395" spans="1:20" x14ac:dyDescent="0.2">
      <c r="A395" s="426">
        <v>383</v>
      </c>
      <c r="B395" s="41" t="s">
        <v>715</v>
      </c>
      <c r="C395" s="41" t="s">
        <v>303</v>
      </c>
      <c r="D395" s="103"/>
      <c r="E395" s="48" t="s">
        <v>1463</v>
      </c>
      <c r="F395" s="41" t="s">
        <v>909</v>
      </c>
      <c r="G395" s="41">
        <v>2018</v>
      </c>
      <c r="H395" s="41">
        <v>5</v>
      </c>
      <c r="I395" s="41">
        <v>8095000</v>
      </c>
      <c r="J395" s="394">
        <f>H395*I395</f>
        <v>40475000</v>
      </c>
      <c r="K395" s="41"/>
      <c r="L395" s="50">
        <v>5</v>
      </c>
      <c r="M395" s="41"/>
      <c r="N395" s="41"/>
      <c r="O395" s="41"/>
      <c r="T395" s="392"/>
    </row>
    <row r="396" spans="1:20" x14ac:dyDescent="0.2">
      <c r="A396" s="426">
        <v>384</v>
      </c>
      <c r="B396" s="41" t="s">
        <v>716</v>
      </c>
      <c r="C396" s="41" t="s">
        <v>490</v>
      </c>
      <c r="D396" s="103"/>
      <c r="E396" s="48" t="s">
        <v>1450</v>
      </c>
      <c r="F396" s="41" t="s">
        <v>894</v>
      </c>
      <c r="G396" s="41">
        <v>2018</v>
      </c>
      <c r="H396" s="41">
        <v>165</v>
      </c>
      <c r="I396" s="41">
        <v>18100</v>
      </c>
      <c r="J396" s="387">
        <f t="shared" si="7"/>
        <v>2986500</v>
      </c>
      <c r="K396" s="41"/>
      <c r="L396" s="50">
        <v>165</v>
      </c>
      <c r="M396" s="41"/>
      <c r="N396" s="41"/>
      <c r="O396" s="41"/>
      <c r="T396" s="392"/>
    </row>
    <row r="397" spans="1:20" x14ac:dyDescent="0.2">
      <c r="A397" s="426">
        <v>385</v>
      </c>
      <c r="B397" s="41" t="s">
        <v>717</v>
      </c>
      <c r="C397" s="41" t="s">
        <v>478</v>
      </c>
      <c r="D397" s="103"/>
      <c r="E397" s="48" t="s">
        <v>1450</v>
      </c>
      <c r="F397" s="41" t="s">
        <v>894</v>
      </c>
      <c r="G397" s="41">
        <v>2018</v>
      </c>
      <c r="H397" s="41">
        <v>165</v>
      </c>
      <c r="I397" s="41">
        <v>20200</v>
      </c>
      <c r="J397" s="387">
        <f t="shared" si="7"/>
        <v>3333000</v>
      </c>
      <c r="K397" s="41"/>
      <c r="L397" s="50">
        <v>165</v>
      </c>
      <c r="M397" s="41"/>
      <c r="N397" s="41"/>
      <c r="O397" s="41"/>
      <c r="T397" s="392"/>
    </row>
    <row r="398" spans="1:20" x14ac:dyDescent="0.2">
      <c r="A398" s="426">
        <v>386</v>
      </c>
      <c r="B398" s="41" t="s">
        <v>501</v>
      </c>
      <c r="C398" s="41" t="s">
        <v>307</v>
      </c>
      <c r="D398" s="103"/>
      <c r="E398" s="48" t="s">
        <v>1450</v>
      </c>
      <c r="F398" s="41" t="s">
        <v>894</v>
      </c>
      <c r="G398" s="41">
        <v>2018</v>
      </c>
      <c r="H398" s="41">
        <v>165</v>
      </c>
      <c r="I398" s="41">
        <v>15600</v>
      </c>
      <c r="J398" s="387">
        <f t="shared" si="7"/>
        <v>2574000</v>
      </c>
      <c r="K398" s="41"/>
      <c r="L398" s="50">
        <v>165</v>
      </c>
      <c r="M398" s="41"/>
      <c r="N398" s="41"/>
      <c r="O398" s="41"/>
      <c r="T398" s="392"/>
    </row>
    <row r="399" spans="1:20" x14ac:dyDescent="0.2">
      <c r="A399" s="426">
        <v>387</v>
      </c>
      <c r="B399" s="41" t="s">
        <v>718</v>
      </c>
      <c r="C399" s="41" t="s">
        <v>491</v>
      </c>
      <c r="D399" s="103"/>
      <c r="E399" s="48" t="s">
        <v>1450</v>
      </c>
      <c r="F399" s="41" t="s">
        <v>894</v>
      </c>
      <c r="G399" s="41">
        <v>2018</v>
      </c>
      <c r="H399" s="41">
        <v>165</v>
      </c>
      <c r="I399" s="41">
        <v>16100</v>
      </c>
      <c r="J399" s="387">
        <f t="shared" si="7"/>
        <v>2656500</v>
      </c>
      <c r="K399" s="41"/>
      <c r="L399" s="50">
        <v>165</v>
      </c>
      <c r="M399" s="41"/>
      <c r="N399" s="41"/>
      <c r="O399" s="41"/>
      <c r="T399" s="392"/>
    </row>
    <row r="400" spans="1:20" x14ac:dyDescent="0.2">
      <c r="A400" s="426">
        <v>388</v>
      </c>
      <c r="B400" s="41" t="s">
        <v>719</v>
      </c>
      <c r="C400" s="41" t="s">
        <v>493</v>
      </c>
      <c r="D400" s="103"/>
      <c r="E400" s="48" t="s">
        <v>1450</v>
      </c>
      <c r="F400" s="41" t="s">
        <v>894</v>
      </c>
      <c r="G400" s="41">
        <v>2018</v>
      </c>
      <c r="H400" s="41">
        <v>165</v>
      </c>
      <c r="I400" s="41">
        <v>15600</v>
      </c>
      <c r="J400" s="387">
        <f t="shared" ref="J400:J427" si="8">H401*I400</f>
        <v>2574000</v>
      </c>
      <c r="K400" s="41"/>
      <c r="L400" s="50">
        <v>165</v>
      </c>
      <c r="M400" s="41"/>
      <c r="N400" s="41"/>
      <c r="O400" s="41"/>
      <c r="T400" s="392"/>
    </row>
    <row r="401" spans="1:20" x14ac:dyDescent="0.2">
      <c r="A401" s="426">
        <v>389</v>
      </c>
      <c r="B401" s="41" t="s">
        <v>720</v>
      </c>
      <c r="C401" s="41" t="s">
        <v>494</v>
      </c>
      <c r="D401" s="103"/>
      <c r="E401" s="48" t="s">
        <v>1450</v>
      </c>
      <c r="F401" s="41" t="s">
        <v>894</v>
      </c>
      <c r="G401" s="41">
        <v>2018</v>
      </c>
      <c r="H401" s="41">
        <v>165</v>
      </c>
      <c r="I401" s="41">
        <v>16600</v>
      </c>
      <c r="J401" s="387">
        <f t="shared" si="8"/>
        <v>2739000</v>
      </c>
      <c r="K401" s="41"/>
      <c r="L401" s="50">
        <v>165</v>
      </c>
      <c r="M401" s="41"/>
      <c r="N401" s="41"/>
      <c r="O401" s="41"/>
      <c r="T401" s="392"/>
    </row>
    <row r="402" spans="1:20" x14ac:dyDescent="0.2">
      <c r="A402" s="426">
        <v>390</v>
      </c>
      <c r="B402" s="41" t="s">
        <v>721</v>
      </c>
      <c r="C402" s="41" t="s">
        <v>494</v>
      </c>
      <c r="D402" s="103"/>
      <c r="E402" s="48" t="s">
        <v>1450</v>
      </c>
      <c r="F402" s="41" t="s">
        <v>894</v>
      </c>
      <c r="G402" s="41">
        <v>2018</v>
      </c>
      <c r="H402" s="41">
        <v>165</v>
      </c>
      <c r="I402" s="41">
        <v>17100</v>
      </c>
      <c r="J402" s="387">
        <f t="shared" si="8"/>
        <v>2821500</v>
      </c>
      <c r="K402" s="41"/>
      <c r="L402" s="50">
        <v>165</v>
      </c>
      <c r="M402" s="41"/>
      <c r="N402" s="41"/>
      <c r="O402" s="41"/>
      <c r="T402" s="392"/>
    </row>
    <row r="403" spans="1:20" x14ac:dyDescent="0.2">
      <c r="A403" s="426">
        <v>391</v>
      </c>
      <c r="B403" s="41" t="s">
        <v>722</v>
      </c>
      <c r="C403" s="41" t="s">
        <v>492</v>
      </c>
      <c r="D403" s="103"/>
      <c r="E403" s="48" t="s">
        <v>1450</v>
      </c>
      <c r="F403" s="41" t="s">
        <v>894</v>
      </c>
      <c r="G403" s="41">
        <v>2018</v>
      </c>
      <c r="H403" s="41">
        <v>165</v>
      </c>
      <c r="I403" s="41">
        <v>10500</v>
      </c>
      <c r="J403" s="387">
        <f t="shared" si="8"/>
        <v>1732500</v>
      </c>
      <c r="K403" s="41"/>
      <c r="L403" s="50">
        <v>165</v>
      </c>
      <c r="M403" s="41"/>
      <c r="N403" s="41"/>
      <c r="O403" s="41"/>
      <c r="T403" s="392"/>
    </row>
    <row r="404" spans="1:20" x14ac:dyDescent="0.2">
      <c r="A404" s="426">
        <v>392</v>
      </c>
      <c r="B404" s="41" t="s">
        <v>723</v>
      </c>
      <c r="C404" s="41" t="s">
        <v>492</v>
      </c>
      <c r="D404" s="103"/>
      <c r="E404" s="48" t="s">
        <v>1450</v>
      </c>
      <c r="F404" s="41" t="s">
        <v>894</v>
      </c>
      <c r="G404" s="41">
        <v>2018</v>
      </c>
      <c r="H404" s="41">
        <v>165</v>
      </c>
      <c r="I404" s="41">
        <v>10500</v>
      </c>
      <c r="J404" s="387">
        <f t="shared" si="8"/>
        <v>1732500</v>
      </c>
      <c r="K404" s="41"/>
      <c r="L404" s="50">
        <v>165</v>
      </c>
      <c r="M404" s="41"/>
      <c r="N404" s="41"/>
      <c r="O404" s="41"/>
      <c r="T404" s="392"/>
    </row>
    <row r="405" spans="1:20" x14ac:dyDescent="0.2">
      <c r="A405" s="426">
        <v>393</v>
      </c>
      <c r="B405" s="41" t="s">
        <v>724</v>
      </c>
      <c r="C405" s="41" t="s">
        <v>477</v>
      </c>
      <c r="D405" s="103"/>
      <c r="E405" s="48" t="s">
        <v>1450</v>
      </c>
      <c r="F405" s="41" t="s">
        <v>894</v>
      </c>
      <c r="G405" s="41">
        <v>2018</v>
      </c>
      <c r="H405" s="41">
        <v>165</v>
      </c>
      <c r="I405" s="41">
        <v>19700</v>
      </c>
      <c r="J405" s="387">
        <f t="shared" si="8"/>
        <v>3250500</v>
      </c>
      <c r="K405" s="41"/>
      <c r="L405" s="50">
        <v>165</v>
      </c>
      <c r="M405" s="41"/>
      <c r="N405" s="41"/>
      <c r="O405" s="41"/>
      <c r="T405" s="392"/>
    </row>
    <row r="406" spans="1:20" x14ac:dyDescent="0.2">
      <c r="A406" s="426">
        <v>394</v>
      </c>
      <c r="B406" s="41" t="s">
        <v>725</v>
      </c>
      <c r="C406" s="41" t="s">
        <v>488</v>
      </c>
      <c r="D406" s="103"/>
      <c r="E406" s="48" t="s">
        <v>1450</v>
      </c>
      <c r="F406" s="41" t="s">
        <v>894</v>
      </c>
      <c r="G406" s="41">
        <v>2018</v>
      </c>
      <c r="H406" s="41">
        <v>165</v>
      </c>
      <c r="I406" s="41">
        <v>14600</v>
      </c>
      <c r="J406" s="387">
        <f>H406*I406</f>
        <v>2409000</v>
      </c>
      <c r="K406" s="41"/>
      <c r="L406" s="50">
        <v>165</v>
      </c>
      <c r="M406" s="41"/>
      <c r="N406" s="41"/>
      <c r="O406" s="41"/>
      <c r="T406" s="392"/>
    </row>
    <row r="407" spans="1:20" x14ac:dyDescent="0.2">
      <c r="A407" s="426">
        <v>395</v>
      </c>
      <c r="B407" s="41" t="s">
        <v>716</v>
      </c>
      <c r="C407" s="41" t="s">
        <v>490</v>
      </c>
      <c r="D407" s="103"/>
      <c r="E407" s="48" t="s">
        <v>1450</v>
      </c>
      <c r="F407" s="41" t="s">
        <v>894</v>
      </c>
      <c r="G407" s="41">
        <v>2018</v>
      </c>
      <c r="H407" s="41">
        <v>90</v>
      </c>
      <c r="I407" s="41">
        <v>16600</v>
      </c>
      <c r="J407" s="387">
        <f t="shared" si="8"/>
        <v>1494000</v>
      </c>
      <c r="K407" s="41"/>
      <c r="L407" s="50">
        <v>90</v>
      </c>
      <c r="M407" s="41"/>
      <c r="N407" s="41"/>
      <c r="O407" s="41"/>
      <c r="T407" s="392"/>
    </row>
    <row r="408" spans="1:20" x14ac:dyDescent="0.2">
      <c r="A408" s="426">
        <v>396</v>
      </c>
      <c r="B408" s="41" t="s">
        <v>717</v>
      </c>
      <c r="C408" s="41" t="s">
        <v>478</v>
      </c>
      <c r="D408" s="103"/>
      <c r="E408" s="48" t="s">
        <v>1450</v>
      </c>
      <c r="F408" s="41" t="s">
        <v>894</v>
      </c>
      <c r="G408" s="41">
        <v>2018</v>
      </c>
      <c r="H408" s="41">
        <v>90</v>
      </c>
      <c r="I408" s="41">
        <v>21200</v>
      </c>
      <c r="J408" s="387">
        <f t="shared" si="8"/>
        <v>1908000</v>
      </c>
      <c r="K408" s="41"/>
      <c r="L408" s="50">
        <v>90</v>
      </c>
      <c r="M408" s="41"/>
      <c r="N408" s="41"/>
      <c r="O408" s="41"/>
      <c r="T408" s="392"/>
    </row>
    <row r="409" spans="1:20" x14ac:dyDescent="0.2">
      <c r="A409" s="426">
        <v>397</v>
      </c>
      <c r="B409" s="41" t="s">
        <v>501</v>
      </c>
      <c r="C409" s="41" t="s">
        <v>307</v>
      </c>
      <c r="D409" s="103"/>
      <c r="E409" s="48" t="s">
        <v>1450</v>
      </c>
      <c r="F409" s="41" t="s">
        <v>894</v>
      </c>
      <c r="G409" s="41">
        <v>2018</v>
      </c>
      <c r="H409" s="41">
        <v>90</v>
      </c>
      <c r="I409" s="41">
        <v>23300</v>
      </c>
      <c r="J409" s="387">
        <f t="shared" si="8"/>
        <v>2097000</v>
      </c>
      <c r="K409" s="41"/>
      <c r="L409" s="50">
        <v>90</v>
      </c>
      <c r="M409" s="41"/>
      <c r="N409" s="41"/>
      <c r="O409" s="41"/>
      <c r="T409" s="392"/>
    </row>
    <row r="410" spans="1:20" x14ac:dyDescent="0.2">
      <c r="A410" s="426">
        <v>398</v>
      </c>
      <c r="B410" s="41" t="s">
        <v>718</v>
      </c>
      <c r="C410" s="41" t="s">
        <v>491</v>
      </c>
      <c r="D410" s="103"/>
      <c r="E410" s="48" t="s">
        <v>1450</v>
      </c>
      <c r="F410" s="41" t="s">
        <v>894</v>
      </c>
      <c r="G410" s="41">
        <v>2018</v>
      </c>
      <c r="H410" s="41">
        <v>90</v>
      </c>
      <c r="I410" s="41">
        <v>12500</v>
      </c>
      <c r="J410" s="387">
        <f t="shared" si="8"/>
        <v>1125000</v>
      </c>
      <c r="K410" s="41"/>
      <c r="L410" s="50">
        <v>90</v>
      </c>
      <c r="M410" s="41"/>
      <c r="N410" s="41"/>
      <c r="O410" s="41"/>
      <c r="T410" s="392"/>
    </row>
    <row r="411" spans="1:20" x14ac:dyDescent="0.2">
      <c r="A411" s="426">
        <v>399</v>
      </c>
      <c r="B411" s="41" t="s">
        <v>719</v>
      </c>
      <c r="C411" s="41" t="s">
        <v>493</v>
      </c>
      <c r="D411" s="103"/>
      <c r="E411" s="48" t="s">
        <v>1450</v>
      </c>
      <c r="F411" s="41" t="s">
        <v>894</v>
      </c>
      <c r="G411" s="41">
        <v>2018</v>
      </c>
      <c r="H411" s="41">
        <v>90</v>
      </c>
      <c r="I411" s="41">
        <v>20700</v>
      </c>
      <c r="J411" s="387">
        <f t="shared" si="8"/>
        <v>1863000</v>
      </c>
      <c r="K411" s="41"/>
      <c r="L411" s="50">
        <v>90</v>
      </c>
      <c r="M411" s="41"/>
      <c r="N411" s="41"/>
      <c r="O411" s="41"/>
      <c r="T411" s="392"/>
    </row>
    <row r="412" spans="1:20" x14ac:dyDescent="0.2">
      <c r="A412" s="426">
        <v>400</v>
      </c>
      <c r="B412" s="41" t="s">
        <v>720</v>
      </c>
      <c r="C412" s="41" t="s">
        <v>494</v>
      </c>
      <c r="D412" s="103"/>
      <c r="E412" s="48" t="s">
        <v>1450</v>
      </c>
      <c r="F412" s="41" t="s">
        <v>894</v>
      </c>
      <c r="G412" s="41">
        <v>2018</v>
      </c>
      <c r="H412" s="41">
        <v>90</v>
      </c>
      <c r="I412" s="41">
        <v>14600</v>
      </c>
      <c r="J412" s="387">
        <f t="shared" si="8"/>
        <v>1314000</v>
      </c>
      <c r="K412" s="41"/>
      <c r="L412" s="50">
        <v>90</v>
      </c>
      <c r="M412" s="41"/>
      <c r="N412" s="41"/>
      <c r="O412" s="41"/>
      <c r="T412" s="392"/>
    </row>
    <row r="413" spans="1:20" x14ac:dyDescent="0.2">
      <c r="A413" s="426">
        <v>401</v>
      </c>
      <c r="B413" s="41" t="s">
        <v>721</v>
      </c>
      <c r="C413" s="41" t="s">
        <v>494</v>
      </c>
      <c r="D413" s="103"/>
      <c r="E413" s="48" t="s">
        <v>1450</v>
      </c>
      <c r="F413" s="41" t="s">
        <v>894</v>
      </c>
      <c r="G413" s="41">
        <v>2018</v>
      </c>
      <c r="H413" s="41">
        <v>90</v>
      </c>
      <c r="I413" s="41">
        <v>9400</v>
      </c>
      <c r="J413" s="387">
        <f t="shared" si="8"/>
        <v>846000</v>
      </c>
      <c r="K413" s="41"/>
      <c r="L413" s="50">
        <v>90</v>
      </c>
      <c r="M413" s="41"/>
      <c r="N413" s="41"/>
      <c r="O413" s="41"/>
      <c r="T413" s="392"/>
    </row>
    <row r="414" spans="1:20" x14ac:dyDescent="0.2">
      <c r="A414" s="426">
        <v>402</v>
      </c>
      <c r="B414" s="41" t="s">
        <v>722</v>
      </c>
      <c r="C414" s="41" t="s">
        <v>492</v>
      </c>
      <c r="D414" s="103"/>
      <c r="E414" s="48" t="s">
        <v>1450</v>
      </c>
      <c r="F414" s="41" t="s">
        <v>894</v>
      </c>
      <c r="G414" s="41">
        <v>2018</v>
      </c>
      <c r="H414" s="41">
        <v>90</v>
      </c>
      <c r="I414" s="41">
        <v>17600</v>
      </c>
      <c r="J414" s="387">
        <f t="shared" si="8"/>
        <v>1584000</v>
      </c>
      <c r="K414" s="41"/>
      <c r="L414" s="50">
        <v>90</v>
      </c>
      <c r="M414" s="41"/>
      <c r="N414" s="41"/>
      <c r="O414" s="41"/>
      <c r="T414" s="392"/>
    </row>
    <row r="415" spans="1:20" x14ac:dyDescent="0.2">
      <c r="A415" s="426">
        <v>403</v>
      </c>
      <c r="B415" s="41" t="s">
        <v>723</v>
      </c>
      <c r="C415" s="41" t="s">
        <v>492</v>
      </c>
      <c r="D415" s="103"/>
      <c r="E415" s="48" t="s">
        <v>1450</v>
      </c>
      <c r="F415" s="41" t="s">
        <v>894</v>
      </c>
      <c r="G415" s="41">
        <v>2018</v>
      </c>
      <c r="H415" s="41">
        <v>90</v>
      </c>
      <c r="I415" s="41">
        <v>15600</v>
      </c>
      <c r="J415" s="387">
        <f t="shared" si="8"/>
        <v>1404000</v>
      </c>
      <c r="K415" s="41"/>
      <c r="L415" s="50">
        <v>90</v>
      </c>
      <c r="M415" s="41"/>
      <c r="N415" s="41"/>
      <c r="O415" s="41"/>
      <c r="T415" s="392"/>
    </row>
    <row r="416" spans="1:20" x14ac:dyDescent="0.2">
      <c r="A416" s="426">
        <v>404</v>
      </c>
      <c r="B416" s="41" t="s">
        <v>726</v>
      </c>
      <c r="C416" s="41" t="s">
        <v>477</v>
      </c>
      <c r="D416" s="103"/>
      <c r="E416" s="48" t="s">
        <v>1450</v>
      </c>
      <c r="F416" s="41" t="s">
        <v>894</v>
      </c>
      <c r="G416" s="41">
        <v>2018</v>
      </c>
      <c r="H416" s="41">
        <v>90</v>
      </c>
      <c r="I416" s="41">
        <v>18100</v>
      </c>
      <c r="J416" s="387">
        <f t="shared" si="8"/>
        <v>1629000</v>
      </c>
      <c r="K416" s="41"/>
      <c r="L416" s="50">
        <v>90</v>
      </c>
      <c r="M416" s="41"/>
      <c r="N416" s="41"/>
      <c r="O416" s="41"/>
      <c r="T416" s="392"/>
    </row>
    <row r="417" spans="1:20" x14ac:dyDescent="0.2">
      <c r="A417" s="426">
        <v>405</v>
      </c>
      <c r="B417" s="41" t="s">
        <v>727</v>
      </c>
      <c r="C417" s="41" t="s">
        <v>477</v>
      </c>
      <c r="D417" s="103"/>
      <c r="E417" s="48" t="s">
        <v>1450</v>
      </c>
      <c r="F417" s="41" t="s">
        <v>894</v>
      </c>
      <c r="G417" s="41">
        <v>2018</v>
      </c>
      <c r="H417" s="41">
        <v>90</v>
      </c>
      <c r="I417" s="41">
        <v>16600</v>
      </c>
      <c r="J417" s="387">
        <f>H417*I417</f>
        <v>1494000</v>
      </c>
      <c r="K417" s="41"/>
      <c r="L417" s="50">
        <v>90</v>
      </c>
      <c r="M417" s="41"/>
      <c r="N417" s="41"/>
      <c r="O417" s="41"/>
      <c r="T417" s="392"/>
    </row>
    <row r="418" spans="1:20" x14ac:dyDescent="0.2">
      <c r="A418" s="426">
        <v>406</v>
      </c>
      <c r="B418" s="41" t="s">
        <v>725</v>
      </c>
      <c r="C418" s="41" t="s">
        <v>488</v>
      </c>
      <c r="D418" s="103"/>
      <c r="E418" s="48" t="s">
        <v>1450</v>
      </c>
      <c r="F418" s="41" t="s">
        <v>894</v>
      </c>
      <c r="G418" s="41">
        <v>2018</v>
      </c>
      <c r="H418" s="41">
        <v>144</v>
      </c>
      <c r="I418" s="41">
        <v>15100</v>
      </c>
      <c r="J418" s="387">
        <f>H418*I418</f>
        <v>2174400</v>
      </c>
      <c r="K418" s="41"/>
      <c r="L418" s="50">
        <v>144</v>
      </c>
      <c r="M418" s="41"/>
      <c r="N418" s="41"/>
      <c r="O418" s="41"/>
      <c r="T418" s="392"/>
    </row>
    <row r="419" spans="1:20" x14ac:dyDescent="0.2">
      <c r="A419" s="426">
        <v>407</v>
      </c>
      <c r="B419" s="41" t="s">
        <v>725</v>
      </c>
      <c r="C419" s="41" t="s">
        <v>488</v>
      </c>
      <c r="D419" s="103"/>
      <c r="E419" s="48" t="s">
        <v>1450</v>
      </c>
      <c r="F419" s="41" t="s">
        <v>898</v>
      </c>
      <c r="G419" s="41">
        <v>2018</v>
      </c>
      <c r="H419" s="41">
        <v>368</v>
      </c>
      <c r="I419" s="41">
        <v>20200</v>
      </c>
      <c r="J419" s="387">
        <f t="shared" si="8"/>
        <v>7433600</v>
      </c>
      <c r="K419" s="41"/>
      <c r="L419" s="50">
        <v>368</v>
      </c>
      <c r="M419" s="41"/>
      <c r="N419" s="41"/>
      <c r="O419" s="41"/>
      <c r="T419" s="392"/>
    </row>
    <row r="420" spans="1:20" x14ac:dyDescent="0.2">
      <c r="A420" s="426">
        <v>408</v>
      </c>
      <c r="B420" s="41" t="s">
        <v>716</v>
      </c>
      <c r="C420" s="41" t="s">
        <v>490</v>
      </c>
      <c r="D420" s="103"/>
      <c r="E420" s="48" t="s">
        <v>1450</v>
      </c>
      <c r="F420" s="41" t="s">
        <v>898</v>
      </c>
      <c r="G420" s="41">
        <v>2018</v>
      </c>
      <c r="H420" s="41">
        <v>368</v>
      </c>
      <c r="I420" s="41">
        <v>10500</v>
      </c>
      <c r="J420" s="387">
        <f t="shared" si="8"/>
        <v>3864000</v>
      </c>
      <c r="K420" s="41"/>
      <c r="L420" s="50">
        <v>368</v>
      </c>
      <c r="M420" s="41"/>
      <c r="N420" s="41"/>
      <c r="O420" s="41"/>
      <c r="T420" s="392"/>
    </row>
    <row r="421" spans="1:20" x14ac:dyDescent="0.2">
      <c r="A421" s="426">
        <v>409</v>
      </c>
      <c r="B421" s="41" t="s">
        <v>717</v>
      </c>
      <c r="C421" s="41" t="s">
        <v>478</v>
      </c>
      <c r="D421" s="103"/>
      <c r="E421" s="48" t="s">
        <v>1450</v>
      </c>
      <c r="F421" s="41" t="s">
        <v>898</v>
      </c>
      <c r="G421" s="41">
        <v>2018</v>
      </c>
      <c r="H421" s="41">
        <v>368</v>
      </c>
      <c r="I421" s="41">
        <v>17300</v>
      </c>
      <c r="J421" s="387">
        <f t="shared" si="8"/>
        <v>6366400</v>
      </c>
      <c r="K421" s="41"/>
      <c r="L421" s="50">
        <v>368</v>
      </c>
      <c r="M421" s="41"/>
      <c r="N421" s="41"/>
      <c r="O421" s="41"/>
      <c r="T421" s="392"/>
    </row>
    <row r="422" spans="1:20" x14ac:dyDescent="0.2">
      <c r="A422" s="426">
        <v>410</v>
      </c>
      <c r="B422" s="41" t="s">
        <v>728</v>
      </c>
      <c r="C422" s="41" t="s">
        <v>307</v>
      </c>
      <c r="D422" s="103"/>
      <c r="E422" s="48" t="s">
        <v>1450</v>
      </c>
      <c r="F422" s="41" t="s">
        <v>898</v>
      </c>
      <c r="G422" s="41">
        <v>2018</v>
      </c>
      <c r="H422" s="41">
        <v>368</v>
      </c>
      <c r="I422" s="41">
        <v>17300</v>
      </c>
      <c r="J422" s="387">
        <f t="shared" si="8"/>
        <v>6366400</v>
      </c>
      <c r="K422" s="41"/>
      <c r="L422" s="50">
        <v>368</v>
      </c>
      <c r="M422" s="41"/>
      <c r="N422" s="41"/>
      <c r="O422" s="41"/>
      <c r="T422" s="392"/>
    </row>
    <row r="423" spans="1:20" x14ac:dyDescent="0.2">
      <c r="A423" s="426">
        <v>411</v>
      </c>
      <c r="B423" s="41" t="s">
        <v>718</v>
      </c>
      <c r="C423" s="41" t="s">
        <v>491</v>
      </c>
      <c r="D423" s="103"/>
      <c r="E423" s="48" t="s">
        <v>1450</v>
      </c>
      <c r="F423" s="41" t="s">
        <v>898</v>
      </c>
      <c r="G423" s="41">
        <v>2018</v>
      </c>
      <c r="H423" s="41">
        <v>368</v>
      </c>
      <c r="I423" s="41">
        <v>12400</v>
      </c>
      <c r="J423" s="387">
        <f t="shared" si="8"/>
        <v>4563200</v>
      </c>
      <c r="K423" s="41"/>
      <c r="L423" s="50">
        <v>368</v>
      </c>
      <c r="M423" s="41"/>
      <c r="N423" s="41"/>
      <c r="O423" s="41"/>
      <c r="T423" s="392"/>
    </row>
    <row r="424" spans="1:20" x14ac:dyDescent="0.2">
      <c r="A424" s="426">
        <v>412</v>
      </c>
      <c r="B424" s="41" t="s">
        <v>729</v>
      </c>
      <c r="C424" s="41" t="s">
        <v>477</v>
      </c>
      <c r="D424" s="103"/>
      <c r="E424" s="48" t="s">
        <v>1450</v>
      </c>
      <c r="F424" s="41" t="s">
        <v>898</v>
      </c>
      <c r="G424" s="41">
        <v>2018</v>
      </c>
      <c r="H424" s="41">
        <v>368</v>
      </c>
      <c r="I424" s="41">
        <v>18300</v>
      </c>
      <c r="J424" s="387">
        <f t="shared" si="8"/>
        <v>6734400</v>
      </c>
      <c r="K424" s="41"/>
      <c r="L424" s="50">
        <v>368</v>
      </c>
      <c r="M424" s="41"/>
      <c r="N424" s="41"/>
      <c r="O424" s="41"/>
      <c r="T424" s="392"/>
    </row>
    <row r="425" spans="1:20" x14ac:dyDescent="0.2">
      <c r="A425" s="426">
        <v>413</v>
      </c>
      <c r="B425" s="41" t="s">
        <v>719</v>
      </c>
      <c r="C425" s="41" t="s">
        <v>493</v>
      </c>
      <c r="D425" s="103"/>
      <c r="E425" s="48" t="s">
        <v>1450</v>
      </c>
      <c r="F425" s="41" t="s">
        <v>898</v>
      </c>
      <c r="G425" s="41">
        <v>2018</v>
      </c>
      <c r="H425" s="41">
        <v>368</v>
      </c>
      <c r="I425" s="41">
        <v>15800</v>
      </c>
      <c r="J425" s="387">
        <f t="shared" si="8"/>
        <v>5814400</v>
      </c>
      <c r="K425" s="41"/>
      <c r="L425" s="50">
        <v>368</v>
      </c>
      <c r="M425" s="41"/>
      <c r="N425" s="41"/>
      <c r="O425" s="41"/>
      <c r="T425" s="392"/>
    </row>
    <row r="426" spans="1:20" x14ac:dyDescent="0.2">
      <c r="A426" s="426">
        <v>414</v>
      </c>
      <c r="B426" s="41" t="s">
        <v>730</v>
      </c>
      <c r="C426" s="41" t="s">
        <v>492</v>
      </c>
      <c r="D426" s="103"/>
      <c r="E426" s="48" t="s">
        <v>1450</v>
      </c>
      <c r="F426" s="41" t="s">
        <v>898</v>
      </c>
      <c r="G426" s="41">
        <v>2018</v>
      </c>
      <c r="H426" s="41">
        <v>368</v>
      </c>
      <c r="I426" s="41">
        <v>19700</v>
      </c>
      <c r="J426" s="387">
        <f t="shared" si="8"/>
        <v>7249600</v>
      </c>
      <c r="K426" s="41"/>
      <c r="L426" s="50">
        <v>368</v>
      </c>
      <c r="M426" s="41"/>
      <c r="N426" s="41"/>
      <c r="O426" s="41"/>
      <c r="T426" s="392"/>
    </row>
    <row r="427" spans="1:20" x14ac:dyDescent="0.2">
      <c r="A427" s="426">
        <v>415</v>
      </c>
      <c r="B427" s="41" t="s">
        <v>731</v>
      </c>
      <c r="C427" s="41" t="s">
        <v>494</v>
      </c>
      <c r="D427" s="103"/>
      <c r="E427" s="48" t="s">
        <v>1450</v>
      </c>
      <c r="F427" s="41" t="s">
        <v>894</v>
      </c>
      <c r="G427" s="41">
        <v>2018</v>
      </c>
      <c r="H427" s="41">
        <v>368</v>
      </c>
      <c r="I427" s="41">
        <v>14900</v>
      </c>
      <c r="J427" s="387">
        <f t="shared" si="8"/>
        <v>5483200</v>
      </c>
      <c r="K427" s="41"/>
      <c r="L427" s="50">
        <v>368</v>
      </c>
      <c r="M427" s="41"/>
      <c r="N427" s="41"/>
      <c r="O427" s="41"/>
      <c r="T427" s="392"/>
    </row>
    <row r="428" spans="1:20" x14ac:dyDescent="0.2">
      <c r="A428" s="426">
        <v>416</v>
      </c>
      <c r="B428" s="41" t="s">
        <v>732</v>
      </c>
      <c r="C428" s="41" t="s">
        <v>494</v>
      </c>
      <c r="D428" s="103"/>
      <c r="E428" s="48" t="s">
        <v>1450</v>
      </c>
      <c r="F428" s="41" t="s">
        <v>894</v>
      </c>
      <c r="G428" s="41">
        <v>2018</v>
      </c>
      <c r="H428" s="41">
        <v>368</v>
      </c>
      <c r="I428" s="41">
        <v>13900</v>
      </c>
      <c r="J428" s="387">
        <f>SUM(H428*I428)</f>
        <v>5115200</v>
      </c>
      <c r="K428" s="41"/>
      <c r="L428" s="50">
        <v>368</v>
      </c>
      <c r="M428" s="41"/>
      <c r="N428" s="41"/>
      <c r="O428" s="41"/>
      <c r="T428" s="392"/>
    </row>
    <row r="429" spans="1:20" x14ac:dyDescent="0.2">
      <c r="A429" s="426">
        <v>417</v>
      </c>
      <c r="B429" s="41" t="s">
        <v>734</v>
      </c>
      <c r="C429" s="41" t="s">
        <v>476</v>
      </c>
      <c r="D429" s="103"/>
      <c r="E429" s="48" t="s">
        <v>1450</v>
      </c>
      <c r="F429" s="41" t="s">
        <v>894</v>
      </c>
      <c r="G429" s="41">
        <v>2019</v>
      </c>
      <c r="H429" s="41">
        <v>2</v>
      </c>
      <c r="I429" s="41">
        <v>65000</v>
      </c>
      <c r="J429" s="387">
        <f t="shared" ref="J429:J434" si="9">H429*I429</f>
        <v>130000</v>
      </c>
      <c r="K429" s="41"/>
      <c r="L429" s="50">
        <v>2</v>
      </c>
      <c r="M429" s="41"/>
      <c r="N429" s="41"/>
      <c r="O429" s="41"/>
      <c r="T429" s="392"/>
    </row>
    <row r="430" spans="1:20" x14ac:dyDescent="0.2">
      <c r="A430" s="426">
        <v>418</v>
      </c>
      <c r="B430" s="41" t="s">
        <v>735</v>
      </c>
      <c r="C430" s="41" t="s">
        <v>476</v>
      </c>
      <c r="D430" s="103"/>
      <c r="E430" s="48" t="s">
        <v>1450</v>
      </c>
      <c r="F430" s="41" t="s">
        <v>894</v>
      </c>
      <c r="G430" s="41">
        <v>2019</v>
      </c>
      <c r="H430" s="41">
        <v>2</v>
      </c>
      <c r="I430" s="41">
        <v>370000</v>
      </c>
      <c r="J430" s="387">
        <f t="shared" si="9"/>
        <v>740000</v>
      </c>
      <c r="K430" s="41"/>
      <c r="L430" s="50">
        <v>2</v>
      </c>
      <c r="M430" s="41"/>
      <c r="N430" s="41"/>
      <c r="O430" s="41"/>
      <c r="T430" s="392"/>
    </row>
    <row r="431" spans="1:20" x14ac:dyDescent="0.2">
      <c r="A431" s="426">
        <v>419</v>
      </c>
      <c r="B431" s="41" t="s">
        <v>736</v>
      </c>
      <c r="C431" s="41" t="s">
        <v>476</v>
      </c>
      <c r="D431" s="103"/>
      <c r="E431" s="48" t="s">
        <v>1450</v>
      </c>
      <c r="F431" s="41" t="s">
        <v>894</v>
      </c>
      <c r="G431" s="41">
        <v>2019</v>
      </c>
      <c r="H431" s="41">
        <v>2</v>
      </c>
      <c r="I431" s="41">
        <v>62000</v>
      </c>
      <c r="J431" s="387">
        <f t="shared" si="9"/>
        <v>124000</v>
      </c>
      <c r="K431" s="41"/>
      <c r="L431" s="50">
        <v>2</v>
      </c>
      <c r="M431" s="41"/>
      <c r="N431" s="41"/>
      <c r="O431" s="41"/>
      <c r="T431" s="392"/>
    </row>
    <row r="432" spans="1:20" x14ac:dyDescent="0.2">
      <c r="A432" s="426">
        <v>420</v>
      </c>
      <c r="B432" s="41" t="s">
        <v>737</v>
      </c>
      <c r="C432" s="41" t="s">
        <v>476</v>
      </c>
      <c r="D432" s="103"/>
      <c r="E432" s="48" t="s">
        <v>1450</v>
      </c>
      <c r="F432" s="41" t="s">
        <v>894</v>
      </c>
      <c r="G432" s="41">
        <v>2019</v>
      </c>
      <c r="H432" s="41">
        <v>2</v>
      </c>
      <c r="I432" s="41">
        <v>102000</v>
      </c>
      <c r="J432" s="387">
        <f t="shared" si="9"/>
        <v>204000</v>
      </c>
      <c r="K432" s="41"/>
      <c r="L432" s="50">
        <v>2</v>
      </c>
      <c r="M432" s="41"/>
      <c r="N432" s="41"/>
      <c r="O432" s="41"/>
      <c r="T432" s="392"/>
    </row>
    <row r="433" spans="1:20" x14ac:dyDescent="0.2">
      <c r="A433" s="426">
        <v>421</v>
      </c>
      <c r="B433" s="41" t="s">
        <v>738</v>
      </c>
      <c r="C433" s="41" t="s">
        <v>476</v>
      </c>
      <c r="D433" s="103"/>
      <c r="E433" s="48" t="s">
        <v>1450</v>
      </c>
      <c r="F433" s="41" t="s">
        <v>894</v>
      </c>
      <c r="G433" s="41">
        <v>2019</v>
      </c>
      <c r="H433" s="41">
        <v>2</v>
      </c>
      <c r="I433" s="41">
        <v>59000</v>
      </c>
      <c r="J433" s="387">
        <f t="shared" si="9"/>
        <v>118000</v>
      </c>
      <c r="K433" s="41"/>
      <c r="L433" s="50">
        <v>2</v>
      </c>
      <c r="M433" s="41"/>
      <c r="N433" s="41"/>
      <c r="O433" s="41"/>
      <c r="T433" s="392"/>
    </row>
    <row r="434" spans="1:20" x14ac:dyDescent="0.2">
      <c r="A434" s="426">
        <v>422</v>
      </c>
      <c r="B434" s="41" t="s">
        <v>739</v>
      </c>
      <c r="C434" s="41" t="s">
        <v>476</v>
      </c>
      <c r="D434" s="103"/>
      <c r="E434" s="48" t="s">
        <v>1450</v>
      </c>
      <c r="F434" s="41" t="s">
        <v>894</v>
      </c>
      <c r="G434" s="41">
        <v>2019</v>
      </c>
      <c r="H434" s="41">
        <v>2</v>
      </c>
      <c r="I434" s="41">
        <v>86000</v>
      </c>
      <c r="J434" s="387">
        <f t="shared" si="9"/>
        <v>172000</v>
      </c>
      <c r="K434" s="41"/>
      <c r="L434" s="50">
        <v>2</v>
      </c>
      <c r="M434" s="41"/>
      <c r="N434" s="41"/>
      <c r="O434" s="41"/>
      <c r="T434" s="392"/>
    </row>
    <row r="435" spans="1:20" x14ac:dyDescent="0.2">
      <c r="A435" s="426">
        <v>423</v>
      </c>
      <c r="B435" s="41" t="s">
        <v>740</v>
      </c>
      <c r="C435" s="41" t="s">
        <v>476</v>
      </c>
      <c r="D435" s="103"/>
      <c r="E435" s="48" t="s">
        <v>1450</v>
      </c>
      <c r="F435" s="41" t="s">
        <v>894</v>
      </c>
      <c r="G435" s="41">
        <v>2019</v>
      </c>
      <c r="H435" s="41">
        <v>3</v>
      </c>
      <c r="I435" s="41">
        <v>86000</v>
      </c>
      <c r="J435" s="387">
        <f t="shared" ref="J435:J441" si="10">H435*I435</f>
        <v>258000</v>
      </c>
      <c r="K435" s="41"/>
      <c r="L435" s="50">
        <v>3</v>
      </c>
      <c r="M435" s="41"/>
      <c r="N435" s="41"/>
      <c r="O435" s="41"/>
      <c r="T435" s="392"/>
    </row>
    <row r="436" spans="1:20" x14ac:dyDescent="0.2">
      <c r="A436" s="426">
        <v>424</v>
      </c>
      <c r="B436" s="41" t="s">
        <v>741</v>
      </c>
      <c r="C436" s="41" t="s">
        <v>476</v>
      </c>
      <c r="D436" s="103"/>
      <c r="E436" s="48" t="s">
        <v>1450</v>
      </c>
      <c r="F436" s="41" t="s">
        <v>895</v>
      </c>
      <c r="G436" s="41">
        <v>2019</v>
      </c>
      <c r="H436" s="41">
        <v>3</v>
      </c>
      <c r="I436" s="41">
        <v>50000</v>
      </c>
      <c r="J436" s="387">
        <f t="shared" si="10"/>
        <v>150000</v>
      </c>
      <c r="K436" s="41"/>
      <c r="L436" s="50">
        <v>3</v>
      </c>
      <c r="M436" s="41"/>
      <c r="N436" s="41"/>
      <c r="O436" s="41"/>
      <c r="T436" s="392"/>
    </row>
    <row r="437" spans="1:20" x14ac:dyDescent="0.2">
      <c r="A437" s="426">
        <v>425</v>
      </c>
      <c r="B437" s="41" t="s">
        <v>742</v>
      </c>
      <c r="C437" s="41" t="s">
        <v>476</v>
      </c>
      <c r="D437" s="103"/>
      <c r="E437" s="48" t="s">
        <v>1450</v>
      </c>
      <c r="F437" s="41" t="s">
        <v>895</v>
      </c>
      <c r="G437" s="41">
        <v>2019</v>
      </c>
      <c r="H437" s="41">
        <v>3</v>
      </c>
      <c r="I437" s="41">
        <v>60000</v>
      </c>
      <c r="J437" s="387">
        <f t="shared" si="10"/>
        <v>180000</v>
      </c>
      <c r="K437" s="41"/>
      <c r="L437" s="50">
        <v>3</v>
      </c>
      <c r="M437" s="41"/>
      <c r="N437" s="41"/>
      <c r="O437" s="41"/>
      <c r="T437" s="392"/>
    </row>
    <row r="438" spans="1:20" x14ac:dyDescent="0.2">
      <c r="A438" s="426">
        <v>426</v>
      </c>
      <c r="B438" s="41" t="s">
        <v>743</v>
      </c>
      <c r="C438" s="41" t="s">
        <v>476</v>
      </c>
      <c r="D438" s="103"/>
      <c r="E438" s="48" t="s">
        <v>1450</v>
      </c>
      <c r="F438" s="41" t="s">
        <v>895</v>
      </c>
      <c r="G438" s="41">
        <v>2019</v>
      </c>
      <c r="H438" s="41">
        <v>2</v>
      </c>
      <c r="I438" s="41">
        <v>60000</v>
      </c>
      <c r="J438" s="387">
        <f t="shared" si="10"/>
        <v>120000</v>
      </c>
      <c r="K438" s="41"/>
      <c r="L438" s="50">
        <v>2</v>
      </c>
      <c r="M438" s="41"/>
      <c r="N438" s="41"/>
      <c r="O438" s="41"/>
      <c r="T438" s="392"/>
    </row>
    <row r="439" spans="1:20" x14ac:dyDescent="0.2">
      <c r="A439" s="426">
        <v>427</v>
      </c>
      <c r="B439" s="41" t="s">
        <v>744</v>
      </c>
      <c r="C439" s="41" t="s">
        <v>476</v>
      </c>
      <c r="D439" s="103"/>
      <c r="E439" s="48" t="s">
        <v>1450</v>
      </c>
      <c r="F439" s="41" t="s">
        <v>895</v>
      </c>
      <c r="G439" s="41">
        <v>2019</v>
      </c>
      <c r="H439" s="41">
        <v>2</v>
      </c>
      <c r="I439" s="41">
        <v>90000</v>
      </c>
      <c r="J439" s="387">
        <f t="shared" si="10"/>
        <v>180000</v>
      </c>
      <c r="K439" s="41"/>
      <c r="L439" s="50">
        <v>2</v>
      </c>
      <c r="M439" s="41"/>
      <c r="N439" s="41"/>
      <c r="O439" s="41"/>
      <c r="T439" s="392"/>
    </row>
    <row r="440" spans="1:20" x14ac:dyDescent="0.2">
      <c r="A440" s="426">
        <v>428</v>
      </c>
      <c r="B440" s="41" t="s">
        <v>745</v>
      </c>
      <c r="C440" s="41" t="s">
        <v>476</v>
      </c>
      <c r="D440" s="103"/>
      <c r="E440" s="48" t="s">
        <v>1450</v>
      </c>
      <c r="F440" s="41" t="s">
        <v>894</v>
      </c>
      <c r="G440" s="41">
        <v>2019</v>
      </c>
      <c r="H440" s="41">
        <v>2</v>
      </c>
      <c r="I440" s="41">
        <v>100000</v>
      </c>
      <c r="J440" s="387">
        <f t="shared" si="10"/>
        <v>200000</v>
      </c>
      <c r="K440" s="41"/>
      <c r="L440" s="50">
        <v>2</v>
      </c>
      <c r="M440" s="41"/>
      <c r="N440" s="41"/>
      <c r="O440" s="41"/>
      <c r="T440" s="392"/>
    </row>
    <row r="441" spans="1:20" x14ac:dyDescent="0.2">
      <c r="A441" s="426">
        <v>429</v>
      </c>
      <c r="B441" s="41" t="s">
        <v>746</v>
      </c>
      <c r="C441" s="41" t="s">
        <v>476</v>
      </c>
      <c r="D441" s="103"/>
      <c r="E441" s="48" t="s">
        <v>1450</v>
      </c>
      <c r="F441" s="41" t="s">
        <v>894</v>
      </c>
      <c r="G441" s="41">
        <v>2019</v>
      </c>
      <c r="H441" s="41">
        <v>2</v>
      </c>
      <c r="I441" s="41">
        <v>140000</v>
      </c>
      <c r="J441" s="387">
        <f t="shared" si="10"/>
        <v>280000</v>
      </c>
      <c r="K441" s="41"/>
      <c r="L441" s="50">
        <v>2</v>
      </c>
      <c r="M441" s="41"/>
      <c r="N441" s="41"/>
      <c r="O441" s="41"/>
      <c r="T441" s="392"/>
    </row>
    <row r="442" spans="1:20" x14ac:dyDescent="0.2">
      <c r="A442" s="426">
        <v>430</v>
      </c>
      <c r="B442" s="41" t="s">
        <v>747</v>
      </c>
      <c r="C442" s="41" t="s">
        <v>476</v>
      </c>
      <c r="D442" s="103"/>
      <c r="E442" s="48" t="s">
        <v>1450</v>
      </c>
      <c r="F442" s="41" t="s">
        <v>894</v>
      </c>
      <c r="G442" s="41">
        <v>2019</v>
      </c>
      <c r="H442" s="41">
        <v>2</v>
      </c>
      <c r="I442" s="41">
        <v>60000</v>
      </c>
      <c r="J442" s="387">
        <f t="shared" ref="J442:J475" si="11">H442*I442</f>
        <v>120000</v>
      </c>
      <c r="K442" s="41"/>
      <c r="L442" s="50">
        <v>2</v>
      </c>
      <c r="M442" s="41"/>
      <c r="N442" s="41"/>
      <c r="O442" s="41"/>
      <c r="T442" s="392"/>
    </row>
    <row r="443" spans="1:20" x14ac:dyDescent="0.2">
      <c r="A443" s="426">
        <v>431</v>
      </c>
      <c r="B443" s="41" t="s">
        <v>748</v>
      </c>
      <c r="C443" s="41" t="s">
        <v>476</v>
      </c>
      <c r="D443" s="103"/>
      <c r="E443" s="48" t="s">
        <v>1450</v>
      </c>
      <c r="F443" s="41" t="s">
        <v>894</v>
      </c>
      <c r="G443" s="41">
        <v>2019</v>
      </c>
      <c r="H443" s="41">
        <v>2</v>
      </c>
      <c r="I443" s="41">
        <v>60000</v>
      </c>
      <c r="J443" s="387">
        <f t="shared" si="11"/>
        <v>120000</v>
      </c>
      <c r="K443" s="41"/>
      <c r="L443" s="50">
        <v>2</v>
      </c>
      <c r="M443" s="41"/>
      <c r="N443" s="41"/>
      <c r="O443" s="41"/>
      <c r="T443" s="392"/>
    </row>
    <row r="444" spans="1:20" x14ac:dyDescent="0.2">
      <c r="A444" s="426">
        <v>432</v>
      </c>
      <c r="B444" s="41" t="s">
        <v>749</v>
      </c>
      <c r="C444" s="41" t="s">
        <v>476</v>
      </c>
      <c r="D444" s="103"/>
      <c r="E444" s="48" t="s">
        <v>1450</v>
      </c>
      <c r="F444" s="41" t="s">
        <v>894</v>
      </c>
      <c r="G444" s="41">
        <v>2019</v>
      </c>
      <c r="H444" s="41">
        <v>2</v>
      </c>
      <c r="I444" s="41">
        <v>64000</v>
      </c>
      <c r="J444" s="387">
        <f t="shared" si="11"/>
        <v>128000</v>
      </c>
      <c r="K444" s="41"/>
      <c r="L444" s="50">
        <v>2</v>
      </c>
      <c r="M444" s="41"/>
      <c r="N444" s="41"/>
      <c r="O444" s="41"/>
      <c r="T444" s="392"/>
    </row>
    <row r="445" spans="1:20" x14ac:dyDescent="0.2">
      <c r="A445" s="426">
        <v>433</v>
      </c>
      <c r="B445" s="41" t="s">
        <v>750</v>
      </c>
      <c r="C445" s="41" t="s">
        <v>476</v>
      </c>
      <c r="D445" s="103"/>
      <c r="E445" s="48" t="s">
        <v>1450</v>
      </c>
      <c r="F445" s="41" t="s">
        <v>894</v>
      </c>
      <c r="G445" s="41">
        <v>2019</v>
      </c>
      <c r="H445" s="41">
        <v>2</v>
      </c>
      <c r="I445" s="41">
        <v>157000</v>
      </c>
      <c r="J445" s="387">
        <f t="shared" si="11"/>
        <v>314000</v>
      </c>
      <c r="K445" s="41"/>
      <c r="L445" s="50">
        <v>2</v>
      </c>
      <c r="M445" s="41"/>
      <c r="N445" s="41"/>
      <c r="O445" s="41"/>
      <c r="T445" s="392"/>
    </row>
    <row r="446" spans="1:20" x14ac:dyDescent="0.2">
      <c r="A446" s="426">
        <v>434</v>
      </c>
      <c r="B446" s="41" t="s">
        <v>751</v>
      </c>
      <c r="C446" s="41" t="s">
        <v>476</v>
      </c>
      <c r="D446" s="103"/>
      <c r="E446" s="48" t="s">
        <v>1450</v>
      </c>
      <c r="F446" s="41" t="s">
        <v>894</v>
      </c>
      <c r="G446" s="41">
        <v>2019</v>
      </c>
      <c r="H446" s="41">
        <v>2</v>
      </c>
      <c r="I446" s="41">
        <v>70000</v>
      </c>
      <c r="J446" s="387">
        <f t="shared" si="11"/>
        <v>140000</v>
      </c>
      <c r="K446" s="41"/>
      <c r="L446" s="50">
        <v>2</v>
      </c>
      <c r="M446" s="41"/>
      <c r="N446" s="41"/>
      <c r="O446" s="41"/>
      <c r="T446" s="392"/>
    </row>
    <row r="447" spans="1:20" x14ac:dyDescent="0.2">
      <c r="A447" s="426">
        <v>435</v>
      </c>
      <c r="B447" s="41" t="s">
        <v>752</v>
      </c>
      <c r="C447" s="41" t="s">
        <v>476</v>
      </c>
      <c r="D447" s="103"/>
      <c r="E447" s="48" t="s">
        <v>1450</v>
      </c>
      <c r="F447" s="41" t="s">
        <v>896</v>
      </c>
      <c r="G447" s="41">
        <v>2019</v>
      </c>
      <c r="H447" s="41">
        <v>1</v>
      </c>
      <c r="I447" s="41">
        <v>89100</v>
      </c>
      <c r="J447" s="387">
        <f t="shared" si="11"/>
        <v>89100</v>
      </c>
      <c r="K447" s="41"/>
      <c r="L447" s="50">
        <v>1</v>
      </c>
      <c r="M447" s="41"/>
      <c r="N447" s="41"/>
      <c r="O447" s="41"/>
      <c r="T447" s="392"/>
    </row>
    <row r="448" spans="1:20" x14ac:dyDescent="0.2">
      <c r="A448" s="426">
        <v>436</v>
      </c>
      <c r="B448" s="41" t="s">
        <v>753</v>
      </c>
      <c r="C448" s="41" t="s">
        <v>476</v>
      </c>
      <c r="D448" s="103"/>
      <c r="E448" s="48" t="s">
        <v>1450</v>
      </c>
      <c r="F448" s="41" t="s">
        <v>896</v>
      </c>
      <c r="G448" s="41">
        <v>2019</v>
      </c>
      <c r="H448" s="41">
        <v>1</v>
      </c>
      <c r="I448" s="41">
        <v>737000</v>
      </c>
      <c r="J448" s="387">
        <f t="shared" si="11"/>
        <v>737000</v>
      </c>
      <c r="K448" s="41"/>
      <c r="L448" s="50">
        <v>1</v>
      </c>
      <c r="M448" s="41"/>
      <c r="N448" s="41"/>
      <c r="O448" s="41"/>
      <c r="T448" s="392"/>
    </row>
    <row r="449" spans="1:20" x14ac:dyDescent="0.2">
      <c r="A449" s="426">
        <v>437</v>
      </c>
      <c r="B449" s="41" t="s">
        <v>754</v>
      </c>
      <c r="C449" s="41" t="s">
        <v>476</v>
      </c>
      <c r="D449" s="103"/>
      <c r="E449" s="48" t="s">
        <v>1450</v>
      </c>
      <c r="F449" s="41" t="s">
        <v>896</v>
      </c>
      <c r="G449" s="41">
        <v>2019</v>
      </c>
      <c r="H449" s="41">
        <v>1</v>
      </c>
      <c r="I449" s="41">
        <v>528000</v>
      </c>
      <c r="J449" s="387">
        <f t="shared" si="11"/>
        <v>528000</v>
      </c>
      <c r="K449" s="41"/>
      <c r="L449" s="50">
        <v>1</v>
      </c>
      <c r="M449" s="41"/>
      <c r="N449" s="41"/>
      <c r="O449" s="41"/>
      <c r="T449" s="392"/>
    </row>
    <row r="450" spans="1:20" x14ac:dyDescent="0.2">
      <c r="A450" s="426">
        <v>438</v>
      </c>
      <c r="B450" s="41" t="s">
        <v>755</v>
      </c>
      <c r="C450" s="41" t="s">
        <v>476</v>
      </c>
      <c r="D450" s="103"/>
      <c r="E450" s="48" t="s">
        <v>1450</v>
      </c>
      <c r="F450" s="41" t="s">
        <v>896</v>
      </c>
      <c r="G450" s="41">
        <v>2019</v>
      </c>
      <c r="H450" s="41">
        <v>1</v>
      </c>
      <c r="I450" s="41">
        <v>99000</v>
      </c>
      <c r="J450" s="387">
        <f t="shared" si="11"/>
        <v>99000</v>
      </c>
      <c r="K450" s="41"/>
      <c r="L450" s="50">
        <v>1</v>
      </c>
      <c r="M450" s="41"/>
      <c r="N450" s="41"/>
      <c r="O450" s="41"/>
      <c r="T450" s="392"/>
    </row>
    <row r="451" spans="1:20" x14ac:dyDescent="0.2">
      <c r="A451" s="426">
        <v>439</v>
      </c>
      <c r="B451" s="41" t="s">
        <v>756</v>
      </c>
      <c r="C451" s="41" t="s">
        <v>476</v>
      </c>
      <c r="D451" s="103"/>
      <c r="E451" s="48" t="s">
        <v>1450</v>
      </c>
      <c r="F451" s="41" t="s">
        <v>896</v>
      </c>
      <c r="G451" s="41">
        <v>2019</v>
      </c>
      <c r="H451" s="41">
        <v>1</v>
      </c>
      <c r="I451" s="41">
        <v>99000</v>
      </c>
      <c r="J451" s="387">
        <f t="shared" si="11"/>
        <v>99000</v>
      </c>
      <c r="K451" s="41"/>
      <c r="L451" s="50">
        <v>1</v>
      </c>
      <c r="M451" s="41"/>
      <c r="N451" s="41"/>
      <c r="O451" s="41"/>
      <c r="T451" s="392"/>
    </row>
    <row r="452" spans="1:20" x14ac:dyDescent="0.2">
      <c r="A452" s="426">
        <v>440</v>
      </c>
      <c r="B452" s="41" t="s">
        <v>757</v>
      </c>
      <c r="C452" s="41" t="s">
        <v>476</v>
      </c>
      <c r="D452" s="103"/>
      <c r="E452" s="48" t="s">
        <v>1450</v>
      </c>
      <c r="F452" s="41" t="s">
        <v>896</v>
      </c>
      <c r="G452" s="41">
        <v>2019</v>
      </c>
      <c r="H452" s="41">
        <v>1</v>
      </c>
      <c r="I452" s="41">
        <v>99000</v>
      </c>
      <c r="J452" s="387">
        <f t="shared" si="11"/>
        <v>99000</v>
      </c>
      <c r="K452" s="41"/>
      <c r="L452" s="50">
        <v>1</v>
      </c>
      <c r="M452" s="41"/>
      <c r="N452" s="41"/>
      <c r="O452" s="41"/>
      <c r="T452" s="392"/>
    </row>
    <row r="453" spans="1:20" x14ac:dyDescent="0.2">
      <c r="A453" s="426">
        <v>441</v>
      </c>
      <c r="B453" s="41" t="s">
        <v>758</v>
      </c>
      <c r="C453" s="41" t="s">
        <v>476</v>
      </c>
      <c r="D453" s="103"/>
      <c r="E453" s="48" t="s">
        <v>1450</v>
      </c>
      <c r="F453" s="41" t="s">
        <v>896</v>
      </c>
      <c r="G453" s="41">
        <v>2019</v>
      </c>
      <c r="H453" s="41">
        <v>1</v>
      </c>
      <c r="I453" s="41">
        <v>99000</v>
      </c>
      <c r="J453" s="387">
        <f t="shared" si="11"/>
        <v>99000</v>
      </c>
      <c r="K453" s="41"/>
      <c r="L453" s="50">
        <v>1</v>
      </c>
      <c r="M453" s="41"/>
      <c r="N453" s="41"/>
      <c r="O453" s="41"/>
      <c r="T453" s="392"/>
    </row>
    <row r="454" spans="1:20" x14ac:dyDescent="0.2">
      <c r="A454" s="426">
        <v>442</v>
      </c>
      <c r="B454" s="41" t="s">
        <v>759</v>
      </c>
      <c r="C454" s="41" t="s">
        <v>476</v>
      </c>
      <c r="D454" s="103"/>
      <c r="E454" s="48" t="s">
        <v>1450</v>
      </c>
      <c r="F454" s="41" t="s">
        <v>896</v>
      </c>
      <c r="G454" s="41">
        <v>2019</v>
      </c>
      <c r="H454" s="41">
        <v>1</v>
      </c>
      <c r="I454" s="41">
        <v>99000</v>
      </c>
      <c r="J454" s="387">
        <f t="shared" si="11"/>
        <v>99000</v>
      </c>
      <c r="K454" s="41"/>
      <c r="L454" s="50">
        <v>1</v>
      </c>
      <c r="M454" s="41"/>
      <c r="N454" s="41"/>
      <c r="O454" s="41"/>
      <c r="T454" s="392"/>
    </row>
    <row r="455" spans="1:20" x14ac:dyDescent="0.2">
      <c r="A455" s="426">
        <v>443</v>
      </c>
      <c r="B455" s="41" t="s">
        <v>760</v>
      </c>
      <c r="C455" s="41" t="s">
        <v>476</v>
      </c>
      <c r="D455" s="103"/>
      <c r="E455" s="48" t="s">
        <v>1450</v>
      </c>
      <c r="F455" s="41" t="s">
        <v>896</v>
      </c>
      <c r="G455" s="41">
        <v>2019</v>
      </c>
      <c r="H455" s="41">
        <v>1</v>
      </c>
      <c r="I455" s="41">
        <v>159500</v>
      </c>
      <c r="J455" s="387">
        <f t="shared" si="11"/>
        <v>159500</v>
      </c>
      <c r="K455" s="41"/>
      <c r="L455" s="50">
        <v>1</v>
      </c>
      <c r="M455" s="41"/>
      <c r="N455" s="41"/>
      <c r="O455" s="41"/>
      <c r="T455" s="392"/>
    </row>
    <row r="456" spans="1:20" x14ac:dyDescent="0.2">
      <c r="A456" s="426">
        <v>444</v>
      </c>
      <c r="B456" s="41" t="s">
        <v>761</v>
      </c>
      <c r="C456" s="41" t="s">
        <v>476</v>
      </c>
      <c r="D456" s="103"/>
      <c r="E456" s="48" t="s">
        <v>1450</v>
      </c>
      <c r="F456" s="41" t="s">
        <v>896</v>
      </c>
      <c r="G456" s="41">
        <v>2019</v>
      </c>
      <c r="H456" s="41">
        <v>1</v>
      </c>
      <c r="I456" s="41">
        <v>159500</v>
      </c>
      <c r="J456" s="387">
        <f t="shared" si="11"/>
        <v>159500</v>
      </c>
      <c r="K456" s="41"/>
      <c r="L456" s="50">
        <v>1</v>
      </c>
      <c r="M456" s="41"/>
      <c r="N456" s="41"/>
      <c r="O456" s="41"/>
      <c r="T456" s="392"/>
    </row>
    <row r="457" spans="1:20" x14ac:dyDescent="0.2">
      <c r="A457" s="426">
        <v>445</v>
      </c>
      <c r="B457" s="41" t="s">
        <v>762</v>
      </c>
      <c r="C457" s="41" t="s">
        <v>476</v>
      </c>
      <c r="D457" s="103"/>
      <c r="E457" s="48" t="s">
        <v>1450</v>
      </c>
      <c r="F457" s="41" t="s">
        <v>896</v>
      </c>
      <c r="G457" s="41">
        <v>2019</v>
      </c>
      <c r="H457" s="41">
        <v>1</v>
      </c>
      <c r="I457" s="41">
        <v>159500</v>
      </c>
      <c r="J457" s="387">
        <f t="shared" si="11"/>
        <v>159500</v>
      </c>
      <c r="K457" s="41"/>
      <c r="L457" s="50">
        <v>1</v>
      </c>
      <c r="M457" s="41"/>
      <c r="N457" s="41"/>
      <c r="O457" s="41"/>
      <c r="T457" s="392"/>
    </row>
    <row r="458" spans="1:20" x14ac:dyDescent="0.2">
      <c r="A458" s="426">
        <v>446</v>
      </c>
      <c r="B458" s="41" t="s">
        <v>763</v>
      </c>
      <c r="C458" s="41" t="s">
        <v>476</v>
      </c>
      <c r="D458" s="103"/>
      <c r="E458" s="48" t="s">
        <v>1450</v>
      </c>
      <c r="F458" s="41" t="s">
        <v>896</v>
      </c>
      <c r="G458" s="41">
        <v>2019</v>
      </c>
      <c r="H458" s="41">
        <v>1</v>
      </c>
      <c r="I458" s="41">
        <v>159500</v>
      </c>
      <c r="J458" s="387">
        <f t="shared" si="11"/>
        <v>159500</v>
      </c>
      <c r="K458" s="41"/>
      <c r="L458" s="50">
        <v>1</v>
      </c>
      <c r="M458" s="41"/>
      <c r="N458" s="41"/>
      <c r="O458" s="41"/>
      <c r="T458" s="392"/>
    </row>
    <row r="459" spans="1:20" x14ac:dyDescent="0.2">
      <c r="A459" s="426">
        <v>447</v>
      </c>
      <c r="B459" s="41" t="s">
        <v>764</v>
      </c>
      <c r="C459" s="41" t="s">
        <v>476</v>
      </c>
      <c r="D459" s="103"/>
      <c r="E459" s="48" t="s">
        <v>1450</v>
      </c>
      <c r="F459" s="41" t="s">
        <v>896</v>
      </c>
      <c r="G459" s="41">
        <v>2019</v>
      </c>
      <c r="H459" s="41">
        <v>1</v>
      </c>
      <c r="I459" s="41">
        <v>159500</v>
      </c>
      <c r="J459" s="387">
        <f t="shared" si="11"/>
        <v>159500</v>
      </c>
      <c r="K459" s="41"/>
      <c r="L459" s="50">
        <v>1</v>
      </c>
      <c r="M459" s="41"/>
      <c r="N459" s="41"/>
      <c r="O459" s="41"/>
      <c r="T459" s="392"/>
    </row>
    <row r="460" spans="1:20" x14ac:dyDescent="0.2">
      <c r="A460" s="426">
        <v>448</v>
      </c>
      <c r="B460" s="41" t="s">
        <v>765</v>
      </c>
      <c r="C460" s="41" t="s">
        <v>476</v>
      </c>
      <c r="D460" s="103"/>
      <c r="E460" s="48" t="s">
        <v>1450</v>
      </c>
      <c r="F460" s="41" t="s">
        <v>896</v>
      </c>
      <c r="G460" s="41">
        <v>2019</v>
      </c>
      <c r="H460" s="41">
        <v>1</v>
      </c>
      <c r="I460" s="41">
        <v>159500</v>
      </c>
      <c r="J460" s="387">
        <f t="shared" si="11"/>
        <v>159500</v>
      </c>
      <c r="K460" s="41"/>
      <c r="L460" s="50">
        <v>1</v>
      </c>
      <c r="M460" s="41"/>
      <c r="N460" s="41"/>
      <c r="O460" s="41"/>
      <c r="T460" s="392"/>
    </row>
    <row r="461" spans="1:20" x14ac:dyDescent="0.2">
      <c r="A461" s="426">
        <v>449</v>
      </c>
      <c r="B461" s="41" t="s">
        <v>766</v>
      </c>
      <c r="C461" s="41" t="s">
        <v>476</v>
      </c>
      <c r="D461" s="103"/>
      <c r="E461" s="48" t="s">
        <v>1450</v>
      </c>
      <c r="F461" s="41" t="s">
        <v>896</v>
      </c>
      <c r="G461" s="41">
        <v>2019</v>
      </c>
      <c r="H461" s="41">
        <v>1</v>
      </c>
      <c r="I461" s="41">
        <v>159500</v>
      </c>
      <c r="J461" s="387">
        <f t="shared" si="11"/>
        <v>159500</v>
      </c>
      <c r="K461" s="41"/>
      <c r="L461" s="50">
        <v>1</v>
      </c>
      <c r="M461" s="41"/>
      <c r="N461" s="41"/>
      <c r="O461" s="41"/>
      <c r="T461" s="392"/>
    </row>
    <row r="462" spans="1:20" x14ac:dyDescent="0.2">
      <c r="A462" s="426">
        <v>450</v>
      </c>
      <c r="B462" s="41" t="s">
        <v>767</v>
      </c>
      <c r="C462" s="41" t="s">
        <v>476</v>
      </c>
      <c r="D462" s="103"/>
      <c r="E462" s="48" t="s">
        <v>1450</v>
      </c>
      <c r="F462" s="41" t="s">
        <v>896</v>
      </c>
      <c r="G462" s="41">
        <v>2019</v>
      </c>
      <c r="H462" s="41">
        <v>1</v>
      </c>
      <c r="I462" s="41">
        <v>159500</v>
      </c>
      <c r="J462" s="387">
        <f t="shared" si="11"/>
        <v>159500</v>
      </c>
      <c r="K462" s="41"/>
      <c r="L462" s="50">
        <v>1</v>
      </c>
      <c r="M462" s="41"/>
      <c r="N462" s="41"/>
      <c r="O462" s="41"/>
      <c r="T462" s="392"/>
    </row>
    <row r="463" spans="1:20" x14ac:dyDescent="0.2">
      <c r="A463" s="426">
        <v>451</v>
      </c>
      <c r="B463" s="41" t="s">
        <v>768</v>
      </c>
      <c r="C463" s="41" t="s">
        <v>476</v>
      </c>
      <c r="D463" s="103"/>
      <c r="E463" s="48" t="s">
        <v>1450</v>
      </c>
      <c r="F463" s="41" t="s">
        <v>896</v>
      </c>
      <c r="G463" s="41">
        <v>2019</v>
      </c>
      <c r="H463" s="41">
        <v>1</v>
      </c>
      <c r="I463" s="41">
        <v>159500</v>
      </c>
      <c r="J463" s="387">
        <f t="shared" si="11"/>
        <v>159500</v>
      </c>
      <c r="K463" s="41"/>
      <c r="L463" s="50">
        <v>1</v>
      </c>
      <c r="M463" s="41"/>
      <c r="N463" s="41"/>
      <c r="O463" s="41"/>
      <c r="T463" s="392"/>
    </row>
    <row r="464" spans="1:20" x14ac:dyDescent="0.2">
      <c r="A464" s="426">
        <v>452</v>
      </c>
      <c r="B464" s="41" t="s">
        <v>769</v>
      </c>
      <c r="C464" s="41" t="s">
        <v>476</v>
      </c>
      <c r="D464" s="103"/>
      <c r="E464" s="48" t="s">
        <v>1450</v>
      </c>
      <c r="F464" s="41" t="s">
        <v>896</v>
      </c>
      <c r="G464" s="41">
        <v>2019</v>
      </c>
      <c r="H464" s="41">
        <v>1</v>
      </c>
      <c r="I464" s="41">
        <v>159500</v>
      </c>
      <c r="J464" s="387">
        <f t="shared" si="11"/>
        <v>159500</v>
      </c>
      <c r="K464" s="41"/>
      <c r="L464" s="50">
        <v>1</v>
      </c>
      <c r="M464" s="41"/>
      <c r="N464" s="41"/>
      <c r="O464" s="41"/>
      <c r="T464" s="392"/>
    </row>
    <row r="465" spans="1:20" x14ac:dyDescent="0.2">
      <c r="A465" s="426">
        <v>453</v>
      </c>
      <c r="B465" s="41" t="s">
        <v>770</v>
      </c>
      <c r="C465" s="41" t="s">
        <v>476</v>
      </c>
      <c r="D465" s="103"/>
      <c r="E465" s="48" t="s">
        <v>1450</v>
      </c>
      <c r="F465" s="41" t="s">
        <v>896</v>
      </c>
      <c r="G465" s="41">
        <v>2019</v>
      </c>
      <c r="H465" s="41">
        <v>1</v>
      </c>
      <c r="I465" s="41">
        <v>159500</v>
      </c>
      <c r="J465" s="387">
        <f t="shared" si="11"/>
        <v>159500</v>
      </c>
      <c r="K465" s="41"/>
      <c r="L465" s="50">
        <v>1</v>
      </c>
      <c r="M465" s="41"/>
      <c r="N465" s="41"/>
      <c r="O465" s="41"/>
      <c r="T465" s="392"/>
    </row>
    <row r="466" spans="1:20" x14ac:dyDescent="0.2">
      <c r="A466" s="426">
        <v>454</v>
      </c>
      <c r="B466" s="41" t="s">
        <v>771</v>
      </c>
      <c r="C466" s="41" t="s">
        <v>476</v>
      </c>
      <c r="D466" s="103"/>
      <c r="E466" s="48" t="s">
        <v>1450</v>
      </c>
      <c r="F466" s="41" t="s">
        <v>896</v>
      </c>
      <c r="G466" s="41">
        <v>2019</v>
      </c>
      <c r="H466" s="41">
        <v>1</v>
      </c>
      <c r="I466" s="41">
        <v>159500</v>
      </c>
      <c r="J466" s="387">
        <f t="shared" si="11"/>
        <v>159500</v>
      </c>
      <c r="K466" s="41"/>
      <c r="L466" s="50">
        <v>1</v>
      </c>
      <c r="M466" s="41"/>
      <c r="N466" s="41"/>
      <c r="O466" s="41"/>
      <c r="T466" s="392"/>
    </row>
    <row r="467" spans="1:20" x14ac:dyDescent="0.2">
      <c r="A467" s="426">
        <v>455</v>
      </c>
      <c r="B467" s="41" t="s">
        <v>772</v>
      </c>
      <c r="C467" s="41" t="s">
        <v>476</v>
      </c>
      <c r="D467" s="103"/>
      <c r="E467" s="48" t="s">
        <v>1450</v>
      </c>
      <c r="F467" s="41" t="s">
        <v>896</v>
      </c>
      <c r="G467" s="41">
        <v>2019</v>
      </c>
      <c r="H467" s="41">
        <v>1</v>
      </c>
      <c r="I467" s="41">
        <v>159500</v>
      </c>
      <c r="J467" s="387">
        <f t="shared" si="11"/>
        <v>159500</v>
      </c>
      <c r="K467" s="41"/>
      <c r="L467" s="50">
        <v>1</v>
      </c>
      <c r="M467" s="41"/>
      <c r="N467" s="41"/>
      <c r="O467" s="41"/>
      <c r="T467" s="392"/>
    </row>
    <row r="468" spans="1:20" x14ac:dyDescent="0.2">
      <c r="A468" s="426">
        <v>456</v>
      </c>
      <c r="B468" s="41" t="s">
        <v>773</v>
      </c>
      <c r="C468" s="41" t="s">
        <v>476</v>
      </c>
      <c r="D468" s="103"/>
      <c r="E468" s="48" t="s">
        <v>1450</v>
      </c>
      <c r="F468" s="41" t="s">
        <v>896</v>
      </c>
      <c r="G468" s="41">
        <v>2019</v>
      </c>
      <c r="H468" s="41">
        <v>1</v>
      </c>
      <c r="I468" s="41">
        <v>211200</v>
      </c>
      <c r="J468" s="387">
        <f t="shared" si="11"/>
        <v>211200</v>
      </c>
      <c r="K468" s="41"/>
      <c r="L468" s="50">
        <v>1</v>
      </c>
      <c r="M468" s="41"/>
      <c r="N468" s="41"/>
      <c r="O468" s="41"/>
      <c r="T468" s="392"/>
    </row>
    <row r="469" spans="1:20" x14ac:dyDescent="0.2">
      <c r="A469" s="426">
        <v>457</v>
      </c>
      <c r="B469" s="41" t="s">
        <v>774</v>
      </c>
      <c r="C469" s="41" t="s">
        <v>476</v>
      </c>
      <c r="D469" s="103"/>
      <c r="E469" s="48" t="s">
        <v>1450</v>
      </c>
      <c r="F469" s="41" t="s">
        <v>896</v>
      </c>
      <c r="G469" s="41">
        <v>2019</v>
      </c>
      <c r="H469" s="41">
        <v>1</v>
      </c>
      <c r="I469" s="41">
        <v>211200</v>
      </c>
      <c r="J469" s="387">
        <f t="shared" si="11"/>
        <v>211200</v>
      </c>
      <c r="K469" s="41"/>
      <c r="L469" s="50">
        <v>1</v>
      </c>
      <c r="M469" s="41"/>
      <c r="N469" s="41"/>
      <c r="O469" s="41"/>
      <c r="T469" s="392"/>
    </row>
    <row r="470" spans="1:20" x14ac:dyDescent="0.2">
      <c r="A470" s="426">
        <v>458</v>
      </c>
      <c r="B470" s="41" t="s">
        <v>775</v>
      </c>
      <c r="C470" s="41" t="s">
        <v>476</v>
      </c>
      <c r="D470" s="103"/>
      <c r="E470" s="48" t="s">
        <v>1450</v>
      </c>
      <c r="F470" s="41" t="s">
        <v>896</v>
      </c>
      <c r="G470" s="41">
        <v>2019</v>
      </c>
      <c r="H470" s="41">
        <v>1</v>
      </c>
      <c r="I470" s="41">
        <v>198000</v>
      </c>
      <c r="J470" s="387">
        <f t="shared" si="11"/>
        <v>198000</v>
      </c>
      <c r="K470" s="41"/>
      <c r="L470" s="50">
        <v>1</v>
      </c>
      <c r="M470" s="41"/>
      <c r="N470" s="41"/>
      <c r="O470" s="41"/>
      <c r="T470" s="392"/>
    </row>
    <row r="471" spans="1:20" x14ac:dyDescent="0.2">
      <c r="A471" s="426">
        <v>459</v>
      </c>
      <c r="B471" s="41" t="s">
        <v>776</v>
      </c>
      <c r="C471" s="41" t="s">
        <v>476</v>
      </c>
      <c r="D471" s="103"/>
      <c r="E471" s="48" t="s">
        <v>1450</v>
      </c>
      <c r="F471" s="41" t="s">
        <v>896</v>
      </c>
      <c r="G471" s="41">
        <v>2019</v>
      </c>
      <c r="H471" s="41">
        <v>1</v>
      </c>
      <c r="I471" s="41">
        <v>198000</v>
      </c>
      <c r="J471" s="387">
        <f t="shared" si="11"/>
        <v>198000</v>
      </c>
      <c r="K471" s="41"/>
      <c r="L471" s="50">
        <v>1</v>
      </c>
      <c r="M471" s="41"/>
      <c r="N471" s="41"/>
      <c r="O471" s="41"/>
      <c r="T471" s="392"/>
    </row>
    <row r="472" spans="1:20" x14ac:dyDescent="0.2">
      <c r="A472" s="426">
        <v>460</v>
      </c>
      <c r="B472" s="41" t="s">
        <v>777</v>
      </c>
      <c r="C472" s="41" t="s">
        <v>476</v>
      </c>
      <c r="D472" s="103"/>
      <c r="E472" s="48" t="s">
        <v>1450</v>
      </c>
      <c r="F472" s="41" t="s">
        <v>896</v>
      </c>
      <c r="G472" s="41">
        <v>2019</v>
      </c>
      <c r="H472" s="41">
        <v>1</v>
      </c>
      <c r="I472" s="41">
        <v>211200</v>
      </c>
      <c r="J472" s="387">
        <f t="shared" si="11"/>
        <v>211200</v>
      </c>
      <c r="K472" s="41"/>
      <c r="L472" s="50">
        <v>1</v>
      </c>
      <c r="M472" s="41"/>
      <c r="N472" s="41"/>
      <c r="O472" s="41"/>
      <c r="T472" s="392"/>
    </row>
    <row r="473" spans="1:20" x14ac:dyDescent="0.2">
      <c r="A473" s="426">
        <v>461</v>
      </c>
      <c r="B473" s="41" t="s">
        <v>778</v>
      </c>
      <c r="C473" s="41" t="s">
        <v>476</v>
      </c>
      <c r="D473" s="103"/>
      <c r="E473" s="48" t="s">
        <v>1450</v>
      </c>
      <c r="F473" s="41" t="s">
        <v>896</v>
      </c>
      <c r="G473" s="41">
        <v>2019</v>
      </c>
      <c r="H473" s="41">
        <v>1</v>
      </c>
      <c r="I473" s="41">
        <v>427900</v>
      </c>
      <c r="J473" s="387">
        <f t="shared" si="11"/>
        <v>427900</v>
      </c>
      <c r="K473" s="41"/>
      <c r="L473" s="50">
        <v>1</v>
      </c>
      <c r="M473" s="41"/>
      <c r="N473" s="41"/>
      <c r="O473" s="41"/>
      <c r="T473" s="392"/>
    </row>
    <row r="474" spans="1:20" x14ac:dyDescent="0.2">
      <c r="A474" s="426">
        <v>462</v>
      </c>
      <c r="B474" s="41" t="s">
        <v>779</v>
      </c>
      <c r="C474" s="41" t="s">
        <v>476</v>
      </c>
      <c r="D474" s="103"/>
      <c r="E474" s="48" t="s">
        <v>1450</v>
      </c>
      <c r="F474" s="41" t="s">
        <v>896</v>
      </c>
      <c r="G474" s="41">
        <v>2019</v>
      </c>
      <c r="H474" s="41">
        <v>1</v>
      </c>
      <c r="I474" s="41">
        <v>387200</v>
      </c>
      <c r="J474" s="387">
        <f t="shared" si="11"/>
        <v>387200</v>
      </c>
      <c r="K474" s="41"/>
      <c r="L474" s="50">
        <v>1</v>
      </c>
      <c r="M474" s="41"/>
      <c r="N474" s="41"/>
      <c r="O474" s="41"/>
      <c r="T474" s="392"/>
    </row>
    <row r="475" spans="1:20" x14ac:dyDescent="0.2">
      <c r="A475" s="426">
        <v>463</v>
      </c>
      <c r="B475" s="41" t="s">
        <v>780</v>
      </c>
      <c r="C475" s="41" t="s">
        <v>476</v>
      </c>
      <c r="D475" s="103"/>
      <c r="E475" s="48" t="s">
        <v>1450</v>
      </c>
      <c r="F475" s="41" t="s">
        <v>896</v>
      </c>
      <c r="G475" s="41">
        <v>2019</v>
      </c>
      <c r="H475" s="41">
        <v>1</v>
      </c>
      <c r="I475" s="41">
        <v>427900</v>
      </c>
      <c r="J475" s="387">
        <f t="shared" si="11"/>
        <v>427900</v>
      </c>
      <c r="K475" s="41"/>
      <c r="L475" s="50">
        <v>1</v>
      </c>
      <c r="M475" s="41"/>
      <c r="N475" s="41"/>
      <c r="O475" s="41"/>
      <c r="T475" s="392"/>
    </row>
    <row r="476" spans="1:20" x14ac:dyDescent="0.2">
      <c r="A476" s="426">
        <v>464</v>
      </c>
      <c r="B476" s="41" t="s">
        <v>781</v>
      </c>
      <c r="C476" s="41" t="s">
        <v>476</v>
      </c>
      <c r="D476" s="103"/>
      <c r="E476" s="48" t="s">
        <v>1450</v>
      </c>
      <c r="F476" s="41" t="s">
        <v>896</v>
      </c>
      <c r="G476" s="41">
        <v>2019</v>
      </c>
      <c r="H476" s="41">
        <v>1</v>
      </c>
      <c r="I476" s="41">
        <v>213400</v>
      </c>
      <c r="J476" s="387">
        <f t="shared" ref="J476:J482" si="12">H476*I476</f>
        <v>213400</v>
      </c>
      <c r="K476" s="41"/>
      <c r="L476" s="50">
        <v>1</v>
      </c>
      <c r="M476" s="41"/>
      <c r="N476" s="41"/>
      <c r="O476" s="41"/>
      <c r="T476" s="392"/>
    </row>
    <row r="477" spans="1:20" x14ac:dyDescent="0.2">
      <c r="A477" s="426">
        <v>465</v>
      </c>
      <c r="B477" s="41" t="s">
        <v>782</v>
      </c>
      <c r="C477" s="41" t="s">
        <v>476</v>
      </c>
      <c r="D477" s="103"/>
      <c r="E477" s="48" t="s">
        <v>1450</v>
      </c>
      <c r="F477" s="41" t="s">
        <v>896</v>
      </c>
      <c r="G477" s="41">
        <v>2019</v>
      </c>
      <c r="H477" s="41">
        <v>1</v>
      </c>
      <c r="I477" s="41">
        <v>213400</v>
      </c>
      <c r="J477" s="387">
        <f t="shared" si="12"/>
        <v>213400</v>
      </c>
      <c r="K477" s="41"/>
      <c r="L477" s="50">
        <v>1</v>
      </c>
      <c r="M477" s="41"/>
      <c r="N477" s="41"/>
      <c r="O477" s="41"/>
      <c r="T477" s="392"/>
    </row>
    <row r="478" spans="1:20" x14ac:dyDescent="0.2">
      <c r="A478" s="426">
        <v>466</v>
      </c>
      <c r="B478" s="41" t="s">
        <v>783</v>
      </c>
      <c r="C478" s="41" t="s">
        <v>476</v>
      </c>
      <c r="D478" s="103"/>
      <c r="E478" s="48" t="s">
        <v>1450</v>
      </c>
      <c r="F478" s="41" t="s">
        <v>896</v>
      </c>
      <c r="G478" s="41">
        <v>2019</v>
      </c>
      <c r="H478" s="41">
        <v>1</v>
      </c>
      <c r="I478" s="41">
        <v>213400</v>
      </c>
      <c r="J478" s="387">
        <f t="shared" si="12"/>
        <v>213400</v>
      </c>
      <c r="K478" s="41"/>
      <c r="L478" s="50">
        <v>1</v>
      </c>
      <c r="M478" s="41"/>
      <c r="N478" s="41"/>
      <c r="O478" s="41"/>
      <c r="T478" s="392"/>
    </row>
    <row r="479" spans="1:20" x14ac:dyDescent="0.2">
      <c r="A479" s="426">
        <v>467</v>
      </c>
      <c r="B479" s="41" t="s">
        <v>784</v>
      </c>
      <c r="C479" s="41" t="s">
        <v>476</v>
      </c>
      <c r="D479" s="103"/>
      <c r="E479" s="48" t="s">
        <v>1450</v>
      </c>
      <c r="F479" s="41" t="s">
        <v>896</v>
      </c>
      <c r="G479" s="41">
        <v>2019</v>
      </c>
      <c r="H479" s="41">
        <v>1</v>
      </c>
      <c r="I479" s="41">
        <v>213400</v>
      </c>
      <c r="J479" s="387">
        <f t="shared" si="12"/>
        <v>213400</v>
      </c>
      <c r="K479" s="41"/>
      <c r="L479" s="50">
        <v>1</v>
      </c>
      <c r="M479" s="41"/>
      <c r="N479" s="41"/>
      <c r="O479" s="41"/>
      <c r="T479" s="392"/>
    </row>
    <row r="480" spans="1:20" x14ac:dyDescent="0.2">
      <c r="A480" s="426">
        <v>468</v>
      </c>
      <c r="B480" s="41" t="s">
        <v>785</v>
      </c>
      <c r="C480" s="41" t="s">
        <v>476</v>
      </c>
      <c r="D480" s="103"/>
      <c r="E480" s="48" t="s">
        <v>1450</v>
      </c>
      <c r="F480" s="41" t="s">
        <v>896</v>
      </c>
      <c r="G480" s="41">
        <v>2019</v>
      </c>
      <c r="H480" s="41">
        <v>1</v>
      </c>
      <c r="I480" s="41">
        <v>213400</v>
      </c>
      <c r="J480" s="387">
        <f t="shared" si="12"/>
        <v>213400</v>
      </c>
      <c r="K480" s="41"/>
      <c r="L480" s="50">
        <v>1</v>
      </c>
      <c r="M480" s="41"/>
      <c r="N480" s="41"/>
      <c r="O480" s="41"/>
      <c r="T480" s="392"/>
    </row>
    <row r="481" spans="1:20" x14ac:dyDescent="0.2">
      <c r="A481" s="426">
        <v>469</v>
      </c>
      <c r="B481" s="41" t="s">
        <v>786</v>
      </c>
      <c r="C481" s="41" t="s">
        <v>476</v>
      </c>
      <c r="D481" s="103"/>
      <c r="E481" s="48" t="s">
        <v>1450</v>
      </c>
      <c r="F481" s="41" t="s">
        <v>896</v>
      </c>
      <c r="G481" s="41">
        <v>2019</v>
      </c>
      <c r="H481" s="41">
        <v>1</v>
      </c>
      <c r="I481" s="41">
        <v>427900</v>
      </c>
      <c r="J481" s="387">
        <f t="shared" si="12"/>
        <v>427900</v>
      </c>
      <c r="K481" s="41"/>
      <c r="L481" s="50">
        <v>1</v>
      </c>
      <c r="M481" s="41"/>
      <c r="N481" s="41"/>
      <c r="O481" s="41"/>
      <c r="T481" s="392"/>
    </row>
    <row r="482" spans="1:20" x14ac:dyDescent="0.2">
      <c r="A482" s="426">
        <v>470</v>
      </c>
      <c r="B482" s="41" t="s">
        <v>787</v>
      </c>
      <c r="C482" s="41" t="s">
        <v>476</v>
      </c>
      <c r="D482" s="103"/>
      <c r="E482" s="48" t="s">
        <v>1450</v>
      </c>
      <c r="F482" s="41" t="s">
        <v>896</v>
      </c>
      <c r="G482" s="41">
        <v>2019</v>
      </c>
      <c r="H482" s="41">
        <v>1</v>
      </c>
      <c r="I482" s="41">
        <v>415800</v>
      </c>
      <c r="J482" s="387">
        <f t="shared" si="12"/>
        <v>415800</v>
      </c>
      <c r="K482" s="41"/>
      <c r="L482" s="50">
        <v>1</v>
      </c>
      <c r="M482" s="41"/>
      <c r="N482" s="41"/>
      <c r="O482" s="41"/>
      <c r="T482" s="392"/>
    </row>
    <row r="483" spans="1:20" x14ac:dyDescent="0.2">
      <c r="A483" s="426">
        <v>471</v>
      </c>
      <c r="B483" s="41" t="s">
        <v>788</v>
      </c>
      <c r="C483" s="41" t="s">
        <v>476</v>
      </c>
      <c r="D483" s="103"/>
      <c r="E483" s="48" t="s">
        <v>1450</v>
      </c>
      <c r="F483" s="41" t="s">
        <v>896</v>
      </c>
      <c r="G483" s="41">
        <v>2019</v>
      </c>
      <c r="H483" s="41">
        <v>1</v>
      </c>
      <c r="I483" s="41">
        <v>385000</v>
      </c>
      <c r="J483" s="387">
        <f t="shared" ref="J483:J498" si="13">H483*I483</f>
        <v>385000</v>
      </c>
      <c r="K483" s="41"/>
      <c r="L483" s="50">
        <v>1</v>
      </c>
      <c r="M483" s="41"/>
      <c r="N483" s="41"/>
      <c r="O483" s="41"/>
      <c r="T483" s="392"/>
    </row>
    <row r="484" spans="1:20" x14ac:dyDescent="0.2">
      <c r="A484" s="426">
        <v>472</v>
      </c>
      <c r="B484" s="41" t="s">
        <v>789</v>
      </c>
      <c r="C484" s="41" t="s">
        <v>476</v>
      </c>
      <c r="D484" s="103"/>
      <c r="E484" s="48" t="s">
        <v>1450</v>
      </c>
      <c r="F484" s="41" t="s">
        <v>897</v>
      </c>
      <c r="G484" s="41">
        <v>2019</v>
      </c>
      <c r="H484" s="41">
        <v>50</v>
      </c>
      <c r="I484" s="41">
        <v>17300</v>
      </c>
      <c r="J484" s="387">
        <f t="shared" si="13"/>
        <v>865000</v>
      </c>
      <c r="K484" s="41"/>
      <c r="L484" s="50">
        <v>50</v>
      </c>
      <c r="M484" s="41"/>
      <c r="N484" s="41"/>
      <c r="O484" s="41"/>
      <c r="T484" s="392"/>
    </row>
    <row r="485" spans="1:20" x14ac:dyDescent="0.2">
      <c r="A485" s="426">
        <v>473</v>
      </c>
      <c r="B485" s="41" t="s">
        <v>790</v>
      </c>
      <c r="C485" s="41" t="s">
        <v>476</v>
      </c>
      <c r="D485" s="103"/>
      <c r="E485" s="48" t="s">
        <v>1450</v>
      </c>
      <c r="F485" s="41" t="s">
        <v>897</v>
      </c>
      <c r="G485" s="41">
        <v>2019</v>
      </c>
      <c r="H485" s="41">
        <v>90</v>
      </c>
      <c r="I485" s="41">
        <v>45000</v>
      </c>
      <c r="J485" s="387">
        <f t="shared" si="13"/>
        <v>4050000</v>
      </c>
      <c r="K485" s="41"/>
      <c r="L485" s="50">
        <v>90</v>
      </c>
      <c r="M485" s="41"/>
      <c r="N485" s="41"/>
      <c r="O485" s="41"/>
      <c r="T485" s="392"/>
    </row>
    <row r="486" spans="1:20" x14ac:dyDescent="0.2">
      <c r="A486" s="426">
        <v>474</v>
      </c>
      <c r="B486" s="41" t="s">
        <v>791</v>
      </c>
      <c r="C486" s="41" t="s">
        <v>476</v>
      </c>
      <c r="D486" s="103"/>
      <c r="E486" s="48" t="s">
        <v>1450</v>
      </c>
      <c r="F486" s="41" t="s">
        <v>897</v>
      </c>
      <c r="G486" s="41">
        <v>2019</v>
      </c>
      <c r="H486" s="41">
        <v>90</v>
      </c>
      <c r="I486" s="41">
        <v>60000</v>
      </c>
      <c r="J486" s="387">
        <f t="shared" si="13"/>
        <v>5400000</v>
      </c>
      <c r="K486" s="41"/>
      <c r="L486" s="50">
        <v>90</v>
      </c>
      <c r="M486" s="41"/>
      <c r="N486" s="41"/>
      <c r="O486" s="41"/>
      <c r="T486" s="392"/>
    </row>
    <row r="487" spans="1:20" x14ac:dyDescent="0.2">
      <c r="A487" s="426">
        <v>475</v>
      </c>
      <c r="B487" s="41" t="s">
        <v>792</v>
      </c>
      <c r="C487" s="41" t="s">
        <v>476</v>
      </c>
      <c r="D487" s="103"/>
      <c r="E487" s="48" t="s">
        <v>1450</v>
      </c>
      <c r="F487" s="41" t="s">
        <v>897</v>
      </c>
      <c r="G487" s="41">
        <v>2019</v>
      </c>
      <c r="H487" s="41">
        <v>2</v>
      </c>
      <c r="I487" s="41">
        <v>169000</v>
      </c>
      <c r="J487" s="387">
        <f t="shared" si="13"/>
        <v>338000</v>
      </c>
      <c r="K487" s="41"/>
      <c r="L487" s="50">
        <v>2</v>
      </c>
      <c r="M487" s="41"/>
      <c r="N487" s="41"/>
      <c r="O487" s="41"/>
      <c r="T487" s="392"/>
    </row>
    <row r="488" spans="1:20" x14ac:dyDescent="0.2">
      <c r="A488" s="426">
        <v>476</v>
      </c>
      <c r="B488" s="41" t="s">
        <v>793</v>
      </c>
      <c r="C488" s="41" t="s">
        <v>476</v>
      </c>
      <c r="D488" s="103"/>
      <c r="E488" s="48" t="s">
        <v>1450</v>
      </c>
      <c r="F488" s="41" t="s">
        <v>897</v>
      </c>
      <c r="G488" s="41">
        <v>2019</v>
      </c>
      <c r="H488" s="41">
        <v>2</v>
      </c>
      <c r="I488" s="41">
        <v>110000</v>
      </c>
      <c r="J488" s="387">
        <f t="shared" si="13"/>
        <v>220000</v>
      </c>
      <c r="K488" s="41"/>
      <c r="L488" s="50">
        <v>2</v>
      </c>
      <c r="M488" s="41"/>
      <c r="N488" s="41"/>
      <c r="O488" s="41"/>
      <c r="T488" s="392"/>
    </row>
    <row r="489" spans="1:20" x14ac:dyDescent="0.2">
      <c r="A489" s="426">
        <v>477</v>
      </c>
      <c r="B489" s="41" t="s">
        <v>794</v>
      </c>
      <c r="C489" s="41" t="s">
        <v>476</v>
      </c>
      <c r="D489" s="103"/>
      <c r="E489" s="48" t="s">
        <v>1450</v>
      </c>
      <c r="F489" s="41" t="s">
        <v>897</v>
      </c>
      <c r="G489" s="41">
        <v>2019</v>
      </c>
      <c r="H489" s="41">
        <v>2</v>
      </c>
      <c r="I489" s="41">
        <v>109000</v>
      </c>
      <c r="J489" s="387">
        <f t="shared" si="13"/>
        <v>218000</v>
      </c>
      <c r="K489" s="41"/>
      <c r="L489" s="50">
        <v>2</v>
      </c>
      <c r="M489" s="41"/>
      <c r="N489" s="41"/>
      <c r="O489" s="41"/>
      <c r="T489" s="392"/>
    </row>
    <row r="490" spans="1:20" x14ac:dyDescent="0.2">
      <c r="A490" s="426">
        <v>478</v>
      </c>
      <c r="B490" s="41" t="s">
        <v>795</v>
      </c>
      <c r="C490" s="41" t="s">
        <v>476</v>
      </c>
      <c r="D490" s="103"/>
      <c r="E490" s="48" t="s">
        <v>1450</v>
      </c>
      <c r="F490" s="41" t="s">
        <v>897</v>
      </c>
      <c r="G490" s="41">
        <v>2019</v>
      </c>
      <c r="H490" s="41">
        <v>3</v>
      </c>
      <c r="I490" s="41">
        <v>50000</v>
      </c>
      <c r="J490" s="387">
        <f t="shared" si="13"/>
        <v>150000</v>
      </c>
      <c r="K490" s="41"/>
      <c r="L490" s="50">
        <v>3</v>
      </c>
      <c r="M490" s="41"/>
      <c r="N490" s="41"/>
      <c r="O490" s="41"/>
      <c r="T490" s="392"/>
    </row>
    <row r="491" spans="1:20" x14ac:dyDescent="0.2">
      <c r="A491" s="426">
        <v>479</v>
      </c>
      <c r="B491" s="41" t="s">
        <v>796</v>
      </c>
      <c r="C491" s="41" t="s">
        <v>476</v>
      </c>
      <c r="D491" s="103"/>
      <c r="E491" s="48" t="s">
        <v>1450</v>
      </c>
      <c r="F491" s="41" t="s">
        <v>897</v>
      </c>
      <c r="G491" s="41">
        <v>2019</v>
      </c>
      <c r="H491" s="41">
        <v>3</v>
      </c>
      <c r="I491" s="41">
        <v>62000</v>
      </c>
      <c r="J491" s="387">
        <f t="shared" si="13"/>
        <v>186000</v>
      </c>
      <c r="K491" s="41"/>
      <c r="L491" s="50">
        <v>3</v>
      </c>
      <c r="M491" s="41"/>
      <c r="N491" s="41"/>
      <c r="O491" s="41"/>
      <c r="T491" s="392"/>
    </row>
    <row r="492" spans="1:20" x14ac:dyDescent="0.2">
      <c r="A492" s="426">
        <v>480</v>
      </c>
      <c r="B492" s="41" t="s">
        <v>797</v>
      </c>
      <c r="C492" s="41" t="s">
        <v>476</v>
      </c>
      <c r="D492" s="103"/>
      <c r="E492" s="48" t="s">
        <v>1450</v>
      </c>
      <c r="F492" s="41" t="s">
        <v>897</v>
      </c>
      <c r="G492" s="41">
        <v>2019</v>
      </c>
      <c r="H492" s="41">
        <v>3</v>
      </c>
      <c r="I492" s="41">
        <v>65000</v>
      </c>
      <c r="J492" s="387">
        <f t="shared" si="13"/>
        <v>195000</v>
      </c>
      <c r="K492" s="41"/>
      <c r="L492" s="50">
        <v>3</v>
      </c>
      <c r="M492" s="41"/>
      <c r="N492" s="41"/>
      <c r="O492" s="41"/>
      <c r="T492" s="392"/>
    </row>
    <row r="493" spans="1:20" x14ac:dyDescent="0.2">
      <c r="A493" s="426">
        <v>481</v>
      </c>
      <c r="B493" s="41" t="s">
        <v>798</v>
      </c>
      <c r="C493" s="41" t="s">
        <v>476</v>
      </c>
      <c r="D493" s="103"/>
      <c r="E493" s="48" t="s">
        <v>1450</v>
      </c>
      <c r="F493" s="41" t="s">
        <v>897</v>
      </c>
      <c r="G493" s="41">
        <v>2019</v>
      </c>
      <c r="H493" s="41">
        <v>45</v>
      </c>
      <c r="I493" s="41">
        <v>108000</v>
      </c>
      <c r="J493" s="387">
        <f t="shared" si="13"/>
        <v>4860000</v>
      </c>
      <c r="K493" s="41"/>
      <c r="L493" s="50">
        <v>45</v>
      </c>
      <c r="M493" s="41"/>
      <c r="N493" s="41"/>
      <c r="O493" s="41"/>
      <c r="T493" s="392"/>
    </row>
    <row r="494" spans="1:20" x14ac:dyDescent="0.2">
      <c r="A494" s="426">
        <v>482</v>
      </c>
      <c r="B494" s="41" t="s">
        <v>799</v>
      </c>
      <c r="C494" s="41" t="s">
        <v>476</v>
      </c>
      <c r="D494" s="103"/>
      <c r="E494" s="48" t="s">
        <v>1450</v>
      </c>
      <c r="F494" s="41" t="s">
        <v>897</v>
      </c>
      <c r="G494" s="41">
        <v>2019</v>
      </c>
      <c r="H494" s="41">
        <v>45</v>
      </c>
      <c r="I494" s="41">
        <v>125000</v>
      </c>
      <c r="J494" s="387">
        <f t="shared" si="13"/>
        <v>5625000</v>
      </c>
      <c r="K494" s="41"/>
      <c r="L494" s="50">
        <v>45</v>
      </c>
      <c r="M494" s="41"/>
      <c r="N494" s="41"/>
      <c r="O494" s="41"/>
      <c r="T494" s="392"/>
    </row>
    <row r="495" spans="1:20" x14ac:dyDescent="0.2">
      <c r="A495" s="426">
        <v>483</v>
      </c>
      <c r="B495" s="41" t="s">
        <v>800</v>
      </c>
      <c r="C495" s="41" t="s">
        <v>476</v>
      </c>
      <c r="D495" s="103"/>
      <c r="E495" s="48" t="s">
        <v>1450</v>
      </c>
      <c r="F495" s="41" t="s">
        <v>897</v>
      </c>
      <c r="G495" s="41">
        <v>2019</v>
      </c>
      <c r="H495" s="41">
        <v>2</v>
      </c>
      <c r="I495" s="41">
        <v>45000</v>
      </c>
      <c r="J495" s="387">
        <f t="shared" si="13"/>
        <v>90000</v>
      </c>
      <c r="K495" s="41"/>
      <c r="L495" s="50">
        <v>2</v>
      </c>
      <c r="M495" s="41"/>
      <c r="N495" s="41"/>
      <c r="O495" s="41"/>
      <c r="T495" s="392"/>
    </row>
    <row r="496" spans="1:20" x14ac:dyDescent="0.2">
      <c r="A496" s="426">
        <v>484</v>
      </c>
      <c r="B496" s="41" t="s">
        <v>801</v>
      </c>
      <c r="C496" s="41" t="s">
        <v>476</v>
      </c>
      <c r="D496" s="103"/>
      <c r="E496" s="48" t="s">
        <v>1450</v>
      </c>
      <c r="F496" s="41" t="s">
        <v>897</v>
      </c>
      <c r="G496" s="41">
        <v>2019</v>
      </c>
      <c r="H496" s="41">
        <v>2</v>
      </c>
      <c r="I496" s="41">
        <v>46000</v>
      </c>
      <c r="J496" s="387">
        <f t="shared" si="13"/>
        <v>92000</v>
      </c>
      <c r="K496" s="41"/>
      <c r="L496" s="50">
        <v>2</v>
      </c>
      <c r="M496" s="41"/>
      <c r="N496" s="41"/>
      <c r="O496" s="41"/>
      <c r="T496" s="392"/>
    </row>
    <row r="497" spans="1:20" x14ac:dyDescent="0.2">
      <c r="A497" s="426">
        <v>485</v>
      </c>
      <c r="B497" s="41" t="s">
        <v>802</v>
      </c>
      <c r="C497" s="41" t="s">
        <v>476</v>
      </c>
      <c r="D497" s="103"/>
      <c r="E497" s="48" t="s">
        <v>1450</v>
      </c>
      <c r="F497" s="41" t="s">
        <v>897</v>
      </c>
      <c r="G497" s="41">
        <v>2019</v>
      </c>
      <c r="H497" s="41">
        <v>2</v>
      </c>
      <c r="I497" s="41">
        <v>43000</v>
      </c>
      <c r="J497" s="387">
        <f t="shared" si="13"/>
        <v>86000</v>
      </c>
      <c r="K497" s="41"/>
      <c r="L497" s="50">
        <v>2</v>
      </c>
      <c r="M497" s="41"/>
      <c r="N497" s="41"/>
      <c r="O497" s="41"/>
      <c r="T497" s="392"/>
    </row>
    <row r="498" spans="1:20" x14ac:dyDescent="0.2">
      <c r="A498" s="426">
        <v>486</v>
      </c>
      <c r="B498" s="41" t="s">
        <v>803</v>
      </c>
      <c r="C498" s="41" t="s">
        <v>476</v>
      </c>
      <c r="D498" s="103"/>
      <c r="E498" s="48" t="s">
        <v>1450</v>
      </c>
      <c r="F498" s="41" t="s">
        <v>897</v>
      </c>
      <c r="G498" s="41">
        <v>2019</v>
      </c>
      <c r="H498" s="41">
        <v>50</v>
      </c>
      <c r="I498" s="41">
        <v>10500</v>
      </c>
      <c r="J498" s="387">
        <f t="shared" si="13"/>
        <v>525000</v>
      </c>
      <c r="K498" s="41"/>
      <c r="L498" s="50">
        <v>50</v>
      </c>
      <c r="M498" s="41"/>
      <c r="N498" s="41"/>
      <c r="O498" s="41"/>
      <c r="T498" s="392"/>
    </row>
    <row r="499" spans="1:20" x14ac:dyDescent="0.2">
      <c r="A499" s="426">
        <v>487</v>
      </c>
      <c r="B499" s="41" t="s">
        <v>804</v>
      </c>
      <c r="C499" s="41" t="s">
        <v>476</v>
      </c>
      <c r="D499" s="103"/>
      <c r="E499" s="48" t="s">
        <v>1450</v>
      </c>
      <c r="F499" s="41" t="s">
        <v>897</v>
      </c>
      <c r="G499" s="41">
        <v>2019</v>
      </c>
      <c r="H499" s="41">
        <v>50</v>
      </c>
      <c r="I499" s="41">
        <v>15800</v>
      </c>
      <c r="J499" s="387">
        <f t="shared" ref="J499:J505" si="14">H499*I499</f>
        <v>790000</v>
      </c>
      <c r="K499" s="41"/>
      <c r="L499" s="50">
        <v>50</v>
      </c>
      <c r="M499" s="41"/>
      <c r="N499" s="41"/>
      <c r="O499" s="41"/>
      <c r="T499" s="392"/>
    </row>
    <row r="500" spans="1:20" x14ac:dyDescent="0.2">
      <c r="A500" s="426">
        <v>488</v>
      </c>
      <c r="B500" s="41" t="s">
        <v>805</v>
      </c>
      <c r="C500" s="41" t="s">
        <v>476</v>
      </c>
      <c r="D500" s="103"/>
      <c r="E500" s="48" t="s">
        <v>1450</v>
      </c>
      <c r="F500" s="41" t="s">
        <v>897</v>
      </c>
      <c r="G500" s="41">
        <v>2019</v>
      </c>
      <c r="H500" s="41">
        <v>50</v>
      </c>
      <c r="I500" s="41">
        <v>19700</v>
      </c>
      <c r="J500" s="387">
        <f t="shared" si="14"/>
        <v>985000</v>
      </c>
      <c r="K500" s="41"/>
      <c r="L500" s="50">
        <v>50</v>
      </c>
      <c r="M500" s="41"/>
      <c r="N500" s="41"/>
      <c r="O500" s="41"/>
      <c r="T500" s="392"/>
    </row>
    <row r="501" spans="1:20" x14ac:dyDescent="0.2">
      <c r="A501" s="426">
        <v>489</v>
      </c>
      <c r="B501" s="41" t="s">
        <v>654</v>
      </c>
      <c r="C501" s="41" t="s">
        <v>476</v>
      </c>
      <c r="D501" s="103"/>
      <c r="E501" s="48" t="s">
        <v>1450</v>
      </c>
      <c r="F501" s="41" t="s">
        <v>897</v>
      </c>
      <c r="G501" s="41">
        <v>2019</v>
      </c>
      <c r="H501" s="41">
        <v>4</v>
      </c>
      <c r="I501" s="41">
        <v>503800</v>
      </c>
      <c r="J501" s="387">
        <f t="shared" si="14"/>
        <v>2015200</v>
      </c>
      <c r="K501" s="41"/>
      <c r="L501" s="50">
        <v>4</v>
      </c>
      <c r="M501" s="41"/>
      <c r="N501" s="41"/>
      <c r="O501" s="41"/>
      <c r="T501" s="392"/>
    </row>
    <row r="502" spans="1:20" x14ac:dyDescent="0.2">
      <c r="A502" s="426">
        <v>490</v>
      </c>
      <c r="B502" s="41" t="s">
        <v>655</v>
      </c>
      <c r="C502" s="41" t="s">
        <v>476</v>
      </c>
      <c r="D502" s="103"/>
      <c r="E502" s="48" t="s">
        <v>1450</v>
      </c>
      <c r="F502" s="41" t="s">
        <v>897</v>
      </c>
      <c r="G502" s="41">
        <v>2019</v>
      </c>
      <c r="H502" s="41">
        <v>1</v>
      </c>
      <c r="I502" s="41">
        <v>694815</v>
      </c>
      <c r="J502" s="387">
        <f t="shared" si="14"/>
        <v>694815</v>
      </c>
      <c r="K502" s="41"/>
      <c r="L502" s="50">
        <v>1</v>
      </c>
      <c r="M502" s="41"/>
      <c r="N502" s="41"/>
      <c r="O502" s="41"/>
      <c r="T502" s="392"/>
    </row>
    <row r="503" spans="1:20" x14ac:dyDescent="0.2">
      <c r="A503" s="426">
        <v>491</v>
      </c>
      <c r="B503" s="41" t="s">
        <v>656</v>
      </c>
      <c r="C503" s="41" t="s">
        <v>476</v>
      </c>
      <c r="D503" s="103"/>
      <c r="E503" s="48" t="s">
        <v>1450</v>
      </c>
      <c r="F503" s="41" t="s">
        <v>897</v>
      </c>
      <c r="G503" s="41">
        <v>2019</v>
      </c>
      <c r="H503" s="41">
        <v>6</v>
      </c>
      <c r="I503" s="41">
        <v>122100</v>
      </c>
      <c r="J503" s="387">
        <f t="shared" si="14"/>
        <v>732600</v>
      </c>
      <c r="K503" s="41"/>
      <c r="L503" s="50">
        <v>6</v>
      </c>
      <c r="M503" s="41"/>
      <c r="N503" s="41"/>
      <c r="O503" s="41"/>
      <c r="T503" s="392"/>
    </row>
    <row r="504" spans="1:20" x14ac:dyDescent="0.2">
      <c r="A504" s="426">
        <v>492</v>
      </c>
      <c r="B504" s="41" t="s">
        <v>657</v>
      </c>
      <c r="C504" s="41" t="s">
        <v>476</v>
      </c>
      <c r="D504" s="103"/>
      <c r="E504" s="48" t="s">
        <v>1450</v>
      </c>
      <c r="F504" s="41" t="s">
        <v>897</v>
      </c>
      <c r="G504" s="41">
        <v>2019</v>
      </c>
      <c r="H504" s="41">
        <v>8</v>
      </c>
      <c r="I504" s="41">
        <v>75240</v>
      </c>
      <c r="J504" s="387">
        <f t="shared" si="14"/>
        <v>601920</v>
      </c>
      <c r="K504" s="41"/>
      <c r="L504" s="50">
        <v>8</v>
      </c>
      <c r="M504" s="41"/>
      <c r="N504" s="41"/>
      <c r="O504" s="41"/>
      <c r="T504" s="392"/>
    </row>
    <row r="505" spans="1:20" x14ac:dyDescent="0.2">
      <c r="A505" s="426">
        <v>493</v>
      </c>
      <c r="B505" s="41" t="s">
        <v>658</v>
      </c>
      <c r="C505" s="41" t="s">
        <v>476</v>
      </c>
      <c r="D505" s="103"/>
      <c r="E505" s="48" t="s">
        <v>1450</v>
      </c>
      <c r="F505" s="41" t="s">
        <v>897</v>
      </c>
      <c r="G505" s="41">
        <v>2019</v>
      </c>
      <c r="H505" s="41">
        <v>5</v>
      </c>
      <c r="I505" s="41">
        <v>154825</v>
      </c>
      <c r="J505" s="387">
        <f t="shared" si="14"/>
        <v>774125</v>
      </c>
      <c r="K505" s="41"/>
      <c r="L505" s="50">
        <v>5</v>
      </c>
      <c r="M505" s="41"/>
      <c r="N505" s="41"/>
      <c r="O505" s="41"/>
      <c r="T505" s="392"/>
    </row>
    <row r="506" spans="1:20" x14ac:dyDescent="0.2">
      <c r="A506" s="426">
        <v>494</v>
      </c>
      <c r="B506" s="41" t="s">
        <v>659</v>
      </c>
      <c r="C506" s="41" t="s">
        <v>476</v>
      </c>
      <c r="D506" s="103"/>
      <c r="E506" s="48" t="s">
        <v>1450</v>
      </c>
      <c r="F506" s="41" t="s">
        <v>897</v>
      </c>
      <c r="G506" s="41">
        <v>2019</v>
      </c>
      <c r="H506" s="41">
        <v>8</v>
      </c>
      <c r="I506" s="41">
        <v>101475</v>
      </c>
      <c r="J506" s="387">
        <f t="shared" ref="J506:J539" si="15">H506*I506</f>
        <v>811800</v>
      </c>
      <c r="K506" s="41"/>
      <c r="L506" s="50">
        <v>8</v>
      </c>
      <c r="M506" s="41"/>
      <c r="N506" s="41"/>
      <c r="O506" s="41"/>
      <c r="T506" s="392"/>
    </row>
    <row r="507" spans="1:20" x14ac:dyDescent="0.2">
      <c r="A507" s="426">
        <v>495</v>
      </c>
      <c r="B507" s="41" t="s">
        <v>661</v>
      </c>
      <c r="C507" s="41" t="s">
        <v>476</v>
      </c>
      <c r="D507" s="103"/>
      <c r="E507" s="48" t="s">
        <v>1450</v>
      </c>
      <c r="F507" s="41" t="s">
        <v>897</v>
      </c>
      <c r="G507" s="41">
        <v>2019</v>
      </c>
      <c r="H507" s="41">
        <v>8</v>
      </c>
      <c r="I507" s="41">
        <v>110000</v>
      </c>
      <c r="J507" s="387">
        <f t="shared" si="15"/>
        <v>880000</v>
      </c>
      <c r="K507" s="41"/>
      <c r="L507" s="50">
        <v>8</v>
      </c>
      <c r="M507" s="41"/>
      <c r="N507" s="41"/>
      <c r="O507" s="41"/>
      <c r="T507" s="392"/>
    </row>
    <row r="508" spans="1:20" x14ac:dyDescent="0.2">
      <c r="A508" s="426">
        <v>496</v>
      </c>
      <c r="B508" s="41" t="s">
        <v>663</v>
      </c>
      <c r="C508" s="41" t="s">
        <v>476</v>
      </c>
      <c r="D508" s="103"/>
      <c r="E508" s="48" t="s">
        <v>1450</v>
      </c>
      <c r="F508" s="41" t="s">
        <v>897</v>
      </c>
      <c r="G508" s="41">
        <v>2019</v>
      </c>
      <c r="H508" s="41">
        <v>5</v>
      </c>
      <c r="I508" s="41">
        <v>164890</v>
      </c>
      <c r="J508" s="387">
        <f t="shared" si="15"/>
        <v>824450</v>
      </c>
      <c r="K508" s="41"/>
      <c r="L508" s="50">
        <v>5</v>
      </c>
      <c r="M508" s="41"/>
      <c r="N508" s="41"/>
      <c r="O508" s="41"/>
      <c r="T508" s="392"/>
    </row>
    <row r="509" spans="1:20" x14ac:dyDescent="0.2">
      <c r="A509" s="426">
        <v>497</v>
      </c>
      <c r="B509" s="41" t="s">
        <v>667</v>
      </c>
      <c r="C509" s="41" t="s">
        <v>476</v>
      </c>
      <c r="D509" s="103"/>
      <c r="E509" s="48" t="s">
        <v>1450</v>
      </c>
      <c r="F509" s="41" t="s">
        <v>898</v>
      </c>
      <c r="G509" s="41">
        <v>2019</v>
      </c>
      <c r="H509" s="41">
        <v>4</v>
      </c>
      <c r="I509" s="41">
        <v>389290</v>
      </c>
      <c r="J509" s="387">
        <f t="shared" si="15"/>
        <v>1557160</v>
      </c>
      <c r="K509" s="41"/>
      <c r="L509" s="50">
        <v>4</v>
      </c>
      <c r="M509" s="41"/>
      <c r="N509" s="41"/>
      <c r="O509" s="41"/>
      <c r="T509" s="392"/>
    </row>
    <row r="510" spans="1:20" x14ac:dyDescent="0.2">
      <c r="A510" s="426">
        <v>498</v>
      </c>
      <c r="B510" s="41" t="s">
        <v>668</v>
      </c>
      <c r="C510" s="41" t="s">
        <v>476</v>
      </c>
      <c r="D510" s="103"/>
      <c r="E510" s="48" t="s">
        <v>1450</v>
      </c>
      <c r="F510" s="41" t="s">
        <v>898</v>
      </c>
      <c r="G510" s="41">
        <v>2019</v>
      </c>
      <c r="H510" s="41">
        <v>4</v>
      </c>
      <c r="I510" s="41">
        <v>465300</v>
      </c>
      <c r="J510" s="387">
        <f t="shared" si="15"/>
        <v>1861200</v>
      </c>
      <c r="K510" s="41"/>
      <c r="L510" s="50">
        <v>4</v>
      </c>
      <c r="M510" s="41"/>
      <c r="N510" s="41"/>
      <c r="O510" s="41"/>
      <c r="T510" s="392"/>
    </row>
    <row r="511" spans="1:20" x14ac:dyDescent="0.2">
      <c r="A511" s="426">
        <v>499</v>
      </c>
      <c r="B511" s="41" t="s">
        <v>669</v>
      </c>
      <c r="C511" s="41" t="s">
        <v>476</v>
      </c>
      <c r="D511" s="103"/>
      <c r="E511" s="48" t="s">
        <v>1450</v>
      </c>
      <c r="F511" s="41" t="s">
        <v>898</v>
      </c>
      <c r="G511" s="41">
        <v>2019</v>
      </c>
      <c r="H511" s="41">
        <v>5</v>
      </c>
      <c r="I511" s="41">
        <v>324500</v>
      </c>
      <c r="J511" s="387">
        <f t="shared" si="15"/>
        <v>1622500</v>
      </c>
      <c r="K511" s="41"/>
      <c r="L511" s="50">
        <v>5</v>
      </c>
      <c r="M511" s="41"/>
      <c r="N511" s="41"/>
      <c r="O511" s="41"/>
      <c r="T511" s="392"/>
    </row>
    <row r="512" spans="1:20" x14ac:dyDescent="0.2">
      <c r="A512" s="426">
        <v>500</v>
      </c>
      <c r="B512" s="41" t="s">
        <v>806</v>
      </c>
      <c r="C512" s="41" t="s">
        <v>479</v>
      </c>
      <c r="D512" s="103"/>
      <c r="E512" s="48" t="s">
        <v>1450</v>
      </c>
      <c r="F512" s="41" t="s">
        <v>898</v>
      </c>
      <c r="G512" s="41">
        <v>2019</v>
      </c>
      <c r="H512" s="41">
        <v>90</v>
      </c>
      <c r="I512" s="41">
        <v>170000</v>
      </c>
      <c r="J512" s="387">
        <f t="shared" si="15"/>
        <v>15300000</v>
      </c>
      <c r="K512" s="41"/>
      <c r="L512" s="50">
        <v>90</v>
      </c>
      <c r="M512" s="41"/>
      <c r="N512" s="41"/>
      <c r="O512" s="41"/>
      <c r="T512" s="392"/>
    </row>
    <row r="513" spans="1:20" x14ac:dyDescent="0.2">
      <c r="A513" s="426">
        <v>501</v>
      </c>
      <c r="B513" s="41" t="s">
        <v>807</v>
      </c>
      <c r="C513" s="41" t="s">
        <v>479</v>
      </c>
      <c r="D513" s="103"/>
      <c r="E513" s="48" t="s">
        <v>1450</v>
      </c>
      <c r="F513" s="41" t="s">
        <v>898</v>
      </c>
      <c r="G513" s="41">
        <v>2019</v>
      </c>
      <c r="H513" s="41">
        <v>90</v>
      </c>
      <c r="I513" s="41">
        <v>182000</v>
      </c>
      <c r="J513" s="387">
        <f t="shared" si="15"/>
        <v>16380000</v>
      </c>
      <c r="K513" s="41"/>
      <c r="L513" s="50">
        <v>90</v>
      </c>
      <c r="M513" s="41"/>
      <c r="N513" s="41"/>
      <c r="O513" s="41"/>
      <c r="T513" s="392"/>
    </row>
    <row r="514" spans="1:20" x14ac:dyDescent="0.2">
      <c r="A514" s="426">
        <v>502</v>
      </c>
      <c r="B514" s="41" t="s">
        <v>808</v>
      </c>
      <c r="C514" s="41" t="s">
        <v>479</v>
      </c>
      <c r="D514" s="103"/>
      <c r="E514" s="48" t="s">
        <v>1450</v>
      </c>
      <c r="F514" s="41" t="s">
        <v>898</v>
      </c>
      <c r="G514" s="41">
        <v>2019</v>
      </c>
      <c r="H514" s="41">
        <v>2</v>
      </c>
      <c r="I514" s="41">
        <v>133000</v>
      </c>
      <c r="J514" s="387">
        <f t="shared" si="15"/>
        <v>266000</v>
      </c>
      <c r="K514" s="41"/>
      <c r="L514" s="50">
        <v>2</v>
      </c>
      <c r="M514" s="41"/>
      <c r="N514" s="41"/>
      <c r="O514" s="41"/>
      <c r="T514" s="392"/>
    </row>
    <row r="515" spans="1:20" x14ac:dyDescent="0.2">
      <c r="A515" s="426">
        <v>503</v>
      </c>
      <c r="B515" s="41" t="s">
        <v>809</v>
      </c>
      <c r="C515" s="41" t="s">
        <v>479</v>
      </c>
      <c r="D515" s="103"/>
      <c r="E515" s="48" t="s">
        <v>1450</v>
      </c>
      <c r="F515" s="41" t="s">
        <v>898</v>
      </c>
      <c r="G515" s="41">
        <v>2019</v>
      </c>
      <c r="H515" s="41">
        <v>2</v>
      </c>
      <c r="I515" s="41">
        <v>65000</v>
      </c>
      <c r="J515" s="387">
        <f t="shared" si="15"/>
        <v>130000</v>
      </c>
      <c r="K515" s="41"/>
      <c r="L515" s="50">
        <v>2</v>
      </c>
      <c r="M515" s="41"/>
      <c r="N515" s="41"/>
      <c r="O515" s="41"/>
      <c r="T515" s="392"/>
    </row>
    <row r="516" spans="1:20" x14ac:dyDescent="0.2">
      <c r="A516" s="426">
        <v>504</v>
      </c>
      <c r="B516" s="41" t="s">
        <v>810</v>
      </c>
      <c r="C516" s="41" t="s">
        <v>479</v>
      </c>
      <c r="D516" s="103"/>
      <c r="E516" s="48" t="s">
        <v>1450</v>
      </c>
      <c r="F516" s="41" t="s">
        <v>898</v>
      </c>
      <c r="G516" s="41">
        <v>2019</v>
      </c>
      <c r="H516" s="41">
        <v>2</v>
      </c>
      <c r="I516" s="41">
        <v>88000</v>
      </c>
      <c r="J516" s="387">
        <f t="shared" si="15"/>
        <v>176000</v>
      </c>
      <c r="K516" s="41"/>
      <c r="L516" s="50">
        <v>2</v>
      </c>
      <c r="M516" s="41"/>
      <c r="N516" s="41"/>
      <c r="O516" s="41"/>
      <c r="T516" s="392"/>
    </row>
    <row r="517" spans="1:20" x14ac:dyDescent="0.2">
      <c r="A517" s="426">
        <v>505</v>
      </c>
      <c r="B517" s="41" t="s">
        <v>811</v>
      </c>
      <c r="C517" s="41" t="s">
        <v>479</v>
      </c>
      <c r="D517" s="103"/>
      <c r="E517" s="48" t="s">
        <v>1450</v>
      </c>
      <c r="F517" s="41" t="s">
        <v>898</v>
      </c>
      <c r="G517" s="41">
        <v>2019</v>
      </c>
      <c r="H517" s="41">
        <v>2</v>
      </c>
      <c r="I517" s="41">
        <v>85000</v>
      </c>
      <c r="J517" s="387">
        <f t="shared" si="15"/>
        <v>170000</v>
      </c>
      <c r="K517" s="41"/>
      <c r="L517" s="50">
        <v>2</v>
      </c>
      <c r="M517" s="41"/>
      <c r="N517" s="41"/>
      <c r="O517" s="41"/>
      <c r="T517" s="392"/>
    </row>
    <row r="518" spans="1:20" x14ac:dyDescent="0.2">
      <c r="A518" s="426">
        <v>506</v>
      </c>
      <c r="B518" s="41" t="s">
        <v>812</v>
      </c>
      <c r="C518" s="41" t="s">
        <v>494</v>
      </c>
      <c r="D518" s="103"/>
      <c r="E518" s="48" t="s">
        <v>1450</v>
      </c>
      <c r="F518" s="41" t="s">
        <v>898</v>
      </c>
      <c r="G518" s="41">
        <v>2019</v>
      </c>
      <c r="H518" s="41">
        <v>50</v>
      </c>
      <c r="I518" s="41">
        <v>14900</v>
      </c>
      <c r="J518" s="387">
        <f t="shared" si="15"/>
        <v>745000</v>
      </c>
      <c r="K518" s="41"/>
      <c r="L518" s="50">
        <v>50</v>
      </c>
      <c r="M518" s="41"/>
      <c r="N518" s="41"/>
      <c r="O518" s="41"/>
      <c r="T518" s="392"/>
    </row>
    <row r="519" spans="1:20" x14ac:dyDescent="0.2">
      <c r="A519" s="426">
        <v>507</v>
      </c>
      <c r="B519" s="41" t="s">
        <v>813</v>
      </c>
      <c r="C519" s="41" t="s">
        <v>494</v>
      </c>
      <c r="D519" s="103"/>
      <c r="E519" s="48" t="s">
        <v>1450</v>
      </c>
      <c r="F519" s="41" t="s">
        <v>898</v>
      </c>
      <c r="G519" s="41">
        <v>2019</v>
      </c>
      <c r="H519" s="41">
        <v>50</v>
      </c>
      <c r="I519" s="41">
        <v>13900</v>
      </c>
      <c r="J519" s="387">
        <f t="shared" si="15"/>
        <v>695000</v>
      </c>
      <c r="K519" s="41"/>
      <c r="L519" s="50">
        <v>50</v>
      </c>
      <c r="M519" s="41"/>
      <c r="N519" s="41"/>
      <c r="O519" s="41"/>
      <c r="T519" s="392"/>
    </row>
    <row r="520" spans="1:20" x14ac:dyDescent="0.2">
      <c r="A520" s="426">
        <v>508</v>
      </c>
      <c r="B520" s="41" t="s">
        <v>814</v>
      </c>
      <c r="C520" s="41" t="s">
        <v>481</v>
      </c>
      <c r="D520" s="103"/>
      <c r="E520" s="48" t="s">
        <v>1450</v>
      </c>
      <c r="F520" s="41" t="s">
        <v>899</v>
      </c>
      <c r="G520" s="41">
        <v>2019</v>
      </c>
      <c r="H520" s="41">
        <v>10</v>
      </c>
      <c r="I520" s="41">
        <v>110000</v>
      </c>
      <c r="J520" s="387">
        <f t="shared" si="15"/>
        <v>1100000</v>
      </c>
      <c r="K520" s="41"/>
      <c r="L520" s="50">
        <v>10</v>
      </c>
      <c r="M520" s="41"/>
      <c r="N520" s="41"/>
      <c r="O520" s="41"/>
      <c r="T520" s="392"/>
    </row>
    <row r="521" spans="1:20" x14ac:dyDescent="0.2">
      <c r="A521" s="426">
        <v>509</v>
      </c>
      <c r="B521" s="41" t="s">
        <v>815</v>
      </c>
      <c r="C521" s="41" t="s">
        <v>481</v>
      </c>
      <c r="D521" s="103"/>
      <c r="E521" s="48" t="s">
        <v>1450</v>
      </c>
      <c r="F521" s="41" t="s">
        <v>899</v>
      </c>
      <c r="G521" s="41">
        <v>2019</v>
      </c>
      <c r="H521" s="41">
        <v>10</v>
      </c>
      <c r="I521" s="41">
        <v>132000</v>
      </c>
      <c r="J521" s="387">
        <f t="shared" si="15"/>
        <v>1320000</v>
      </c>
      <c r="K521" s="41"/>
      <c r="L521" s="50">
        <v>10</v>
      </c>
      <c r="M521" s="41"/>
      <c r="N521" s="41"/>
      <c r="O521" s="41"/>
      <c r="T521" s="392"/>
    </row>
    <row r="522" spans="1:20" x14ac:dyDescent="0.2">
      <c r="A522" s="426">
        <v>510</v>
      </c>
      <c r="B522" s="41" t="s">
        <v>816</v>
      </c>
      <c r="C522" s="41" t="s">
        <v>481</v>
      </c>
      <c r="D522" s="103"/>
      <c r="E522" s="48" t="s">
        <v>1450</v>
      </c>
      <c r="F522" s="41" t="s">
        <v>899</v>
      </c>
      <c r="G522" s="41">
        <v>2019</v>
      </c>
      <c r="H522" s="41">
        <v>2</v>
      </c>
      <c r="I522" s="41">
        <v>140000</v>
      </c>
      <c r="J522" s="387">
        <f t="shared" si="15"/>
        <v>280000</v>
      </c>
      <c r="K522" s="41"/>
      <c r="L522" s="50">
        <v>2</v>
      </c>
      <c r="M522" s="41"/>
      <c r="N522" s="41"/>
      <c r="O522" s="41"/>
      <c r="T522" s="392"/>
    </row>
    <row r="523" spans="1:20" x14ac:dyDescent="0.2">
      <c r="A523" s="426">
        <v>511</v>
      </c>
      <c r="B523" s="41" t="s">
        <v>817</v>
      </c>
      <c r="C523" s="41" t="s">
        <v>481</v>
      </c>
      <c r="D523" s="103"/>
      <c r="E523" s="48" t="s">
        <v>1450</v>
      </c>
      <c r="F523" s="41" t="s">
        <v>899</v>
      </c>
      <c r="G523" s="41">
        <v>2019</v>
      </c>
      <c r="H523" s="41">
        <v>2</v>
      </c>
      <c r="I523" s="41">
        <v>58000</v>
      </c>
      <c r="J523" s="387">
        <f t="shared" si="15"/>
        <v>116000</v>
      </c>
      <c r="K523" s="41"/>
      <c r="L523" s="50">
        <v>2</v>
      </c>
      <c r="M523" s="41"/>
      <c r="N523" s="41"/>
      <c r="O523" s="41"/>
      <c r="T523" s="392"/>
    </row>
    <row r="524" spans="1:20" x14ac:dyDescent="0.2">
      <c r="A524" s="426">
        <v>512</v>
      </c>
      <c r="B524" s="41" t="s">
        <v>818</v>
      </c>
      <c r="C524" s="41" t="s">
        <v>481</v>
      </c>
      <c r="D524" s="103"/>
      <c r="E524" s="48" t="s">
        <v>1450</v>
      </c>
      <c r="F524" s="41" t="s">
        <v>899</v>
      </c>
      <c r="G524" s="41">
        <v>2019</v>
      </c>
      <c r="H524" s="41">
        <v>2</v>
      </c>
      <c r="I524" s="41">
        <v>58000</v>
      </c>
      <c r="J524" s="387">
        <f t="shared" si="15"/>
        <v>116000</v>
      </c>
      <c r="K524" s="41"/>
      <c r="L524" s="50">
        <v>2</v>
      </c>
      <c r="M524" s="41"/>
      <c r="N524" s="41"/>
      <c r="O524" s="41"/>
      <c r="T524" s="392"/>
    </row>
    <row r="525" spans="1:20" x14ac:dyDescent="0.2">
      <c r="A525" s="426">
        <v>513</v>
      </c>
      <c r="B525" s="41" t="s">
        <v>819</v>
      </c>
      <c r="C525" s="41" t="s">
        <v>481</v>
      </c>
      <c r="D525" s="103"/>
      <c r="E525" s="48" t="s">
        <v>1450</v>
      </c>
      <c r="F525" s="41" t="s">
        <v>899</v>
      </c>
      <c r="G525" s="41">
        <v>2019</v>
      </c>
      <c r="H525" s="41">
        <v>2</v>
      </c>
      <c r="I525" s="41">
        <v>63000</v>
      </c>
      <c r="J525" s="387">
        <f t="shared" si="15"/>
        <v>126000</v>
      </c>
      <c r="K525" s="41"/>
      <c r="L525" s="50">
        <v>2</v>
      </c>
      <c r="M525" s="41"/>
      <c r="N525" s="41"/>
      <c r="O525" s="41"/>
      <c r="T525" s="392"/>
    </row>
    <row r="526" spans="1:20" x14ac:dyDescent="0.2">
      <c r="A526" s="426">
        <v>514</v>
      </c>
      <c r="B526" s="41" t="s">
        <v>680</v>
      </c>
      <c r="C526" s="41" t="s">
        <v>476</v>
      </c>
      <c r="D526" s="103"/>
      <c r="E526" s="48" t="s">
        <v>1450</v>
      </c>
      <c r="F526" s="41" t="s">
        <v>899</v>
      </c>
      <c r="G526" s="41">
        <v>2019</v>
      </c>
      <c r="H526" s="41">
        <v>4</v>
      </c>
      <c r="I526" s="41">
        <v>506000</v>
      </c>
      <c r="J526" s="387">
        <f t="shared" si="15"/>
        <v>2024000</v>
      </c>
      <c r="K526" s="41"/>
      <c r="L526" s="50">
        <v>4</v>
      </c>
      <c r="M526" s="41"/>
      <c r="N526" s="41"/>
      <c r="O526" s="41"/>
      <c r="T526" s="392"/>
    </row>
    <row r="527" spans="1:20" x14ac:dyDescent="0.2">
      <c r="A527" s="426">
        <v>515</v>
      </c>
      <c r="B527" s="41" t="s">
        <v>820</v>
      </c>
      <c r="C527" s="41" t="s">
        <v>476</v>
      </c>
      <c r="D527" s="103"/>
      <c r="E527" s="48" t="s">
        <v>1450</v>
      </c>
      <c r="F527" s="41" t="s">
        <v>899</v>
      </c>
      <c r="G527" s="41">
        <v>2019</v>
      </c>
      <c r="H527" s="41">
        <v>1</v>
      </c>
      <c r="I527" s="41">
        <v>1502710</v>
      </c>
      <c r="J527" s="387">
        <f t="shared" si="15"/>
        <v>1502710</v>
      </c>
      <c r="K527" s="41"/>
      <c r="L527" s="50">
        <v>1</v>
      </c>
      <c r="M527" s="41"/>
      <c r="N527" s="41"/>
      <c r="O527" s="41"/>
      <c r="T527" s="392"/>
    </row>
    <row r="528" spans="1:20" x14ac:dyDescent="0.2">
      <c r="A528" s="426">
        <v>516</v>
      </c>
      <c r="B528" s="41" t="s">
        <v>682</v>
      </c>
      <c r="C528" s="41" t="s">
        <v>476</v>
      </c>
      <c r="D528" s="103"/>
      <c r="E528" s="48" t="s">
        <v>1450</v>
      </c>
      <c r="F528" s="41" t="s">
        <v>899</v>
      </c>
      <c r="G528" s="41">
        <v>2019</v>
      </c>
      <c r="H528" s="41">
        <v>1</v>
      </c>
      <c r="I528" s="41">
        <v>1458050</v>
      </c>
      <c r="J528" s="387">
        <f t="shared" si="15"/>
        <v>1458050</v>
      </c>
      <c r="K528" s="41"/>
      <c r="L528" s="50">
        <v>1</v>
      </c>
      <c r="M528" s="41"/>
      <c r="N528" s="41"/>
      <c r="O528" s="41"/>
      <c r="T528" s="392"/>
    </row>
    <row r="529" spans="1:20" x14ac:dyDescent="0.2">
      <c r="A529" s="426">
        <v>517</v>
      </c>
      <c r="B529" s="41" t="s">
        <v>674</v>
      </c>
      <c r="C529" s="41" t="s">
        <v>476</v>
      </c>
      <c r="D529" s="103"/>
      <c r="E529" s="48" t="s">
        <v>1450</v>
      </c>
      <c r="F529" s="41" t="s">
        <v>899</v>
      </c>
      <c r="G529" s="41">
        <v>2019</v>
      </c>
      <c r="H529" s="41">
        <v>4</v>
      </c>
      <c r="I529" s="41">
        <v>443905</v>
      </c>
      <c r="J529" s="387">
        <f t="shared" si="15"/>
        <v>1775620</v>
      </c>
      <c r="K529" s="41"/>
      <c r="L529" s="50">
        <v>4</v>
      </c>
      <c r="M529" s="41"/>
      <c r="N529" s="41"/>
      <c r="O529" s="41"/>
      <c r="T529" s="392"/>
    </row>
    <row r="530" spans="1:20" x14ac:dyDescent="0.2">
      <c r="A530" s="426">
        <v>518</v>
      </c>
      <c r="B530" s="41" t="s">
        <v>821</v>
      </c>
      <c r="C530" s="41" t="s">
        <v>480</v>
      </c>
      <c r="D530" s="103"/>
      <c r="E530" s="48" t="s">
        <v>1450</v>
      </c>
      <c r="F530" s="41" t="s">
        <v>899</v>
      </c>
      <c r="G530" s="41">
        <v>2019</v>
      </c>
      <c r="H530" s="41">
        <v>90</v>
      </c>
      <c r="I530" s="41">
        <v>165000</v>
      </c>
      <c r="J530" s="387">
        <f t="shared" si="15"/>
        <v>14850000</v>
      </c>
      <c r="K530" s="41"/>
      <c r="L530" s="50">
        <v>90</v>
      </c>
      <c r="M530" s="41"/>
      <c r="N530" s="41"/>
      <c r="O530" s="41"/>
      <c r="T530" s="392"/>
    </row>
    <row r="531" spans="1:20" x14ac:dyDescent="0.2">
      <c r="A531" s="426">
        <v>519</v>
      </c>
      <c r="B531" s="41" t="s">
        <v>822</v>
      </c>
      <c r="C531" s="41" t="s">
        <v>480</v>
      </c>
      <c r="D531" s="103"/>
      <c r="E531" s="48" t="s">
        <v>1450</v>
      </c>
      <c r="F531" s="41" t="s">
        <v>899</v>
      </c>
      <c r="G531" s="41">
        <v>2019</v>
      </c>
      <c r="H531" s="41">
        <v>90</v>
      </c>
      <c r="I531" s="41">
        <v>170000</v>
      </c>
      <c r="J531" s="387">
        <f t="shared" si="15"/>
        <v>15300000</v>
      </c>
      <c r="K531" s="41"/>
      <c r="L531" s="50">
        <v>90</v>
      </c>
      <c r="M531" s="41"/>
      <c r="N531" s="41"/>
      <c r="O531" s="41"/>
      <c r="T531" s="392"/>
    </row>
    <row r="532" spans="1:20" x14ac:dyDescent="0.2">
      <c r="A532" s="426">
        <v>520</v>
      </c>
      <c r="B532" s="41" t="s">
        <v>823</v>
      </c>
      <c r="C532" s="41" t="s">
        <v>480</v>
      </c>
      <c r="D532" s="103"/>
      <c r="E532" s="48" t="s">
        <v>1450</v>
      </c>
      <c r="F532" s="41" t="s">
        <v>899</v>
      </c>
      <c r="G532" s="41">
        <v>2019</v>
      </c>
      <c r="H532" s="41">
        <v>2</v>
      </c>
      <c r="I532" s="41">
        <v>152000</v>
      </c>
      <c r="J532" s="387">
        <f t="shared" si="15"/>
        <v>304000</v>
      </c>
      <c r="K532" s="41"/>
      <c r="L532" s="50">
        <v>2</v>
      </c>
      <c r="M532" s="41"/>
      <c r="N532" s="41"/>
      <c r="O532" s="41"/>
      <c r="T532" s="392"/>
    </row>
    <row r="533" spans="1:20" x14ac:dyDescent="0.2">
      <c r="A533" s="426">
        <v>521</v>
      </c>
      <c r="B533" s="41" t="s">
        <v>824</v>
      </c>
      <c r="C533" s="41" t="s">
        <v>480</v>
      </c>
      <c r="D533" s="103"/>
      <c r="E533" s="48" t="s">
        <v>1450</v>
      </c>
      <c r="F533" s="41" t="s">
        <v>899</v>
      </c>
      <c r="G533" s="41">
        <v>2019</v>
      </c>
      <c r="H533" s="41">
        <v>2</v>
      </c>
      <c r="I533" s="41">
        <v>229000</v>
      </c>
      <c r="J533" s="387">
        <f t="shared" si="15"/>
        <v>458000</v>
      </c>
      <c r="K533" s="41"/>
      <c r="L533" s="50">
        <v>2</v>
      </c>
      <c r="M533" s="41"/>
      <c r="N533" s="41"/>
      <c r="O533" s="41"/>
      <c r="T533" s="392"/>
    </row>
    <row r="534" spans="1:20" x14ac:dyDescent="0.2">
      <c r="A534" s="426">
        <v>522</v>
      </c>
      <c r="B534" s="41" t="s">
        <v>825</v>
      </c>
      <c r="C534" s="41" t="s">
        <v>480</v>
      </c>
      <c r="D534" s="103"/>
      <c r="E534" s="48" t="s">
        <v>1450</v>
      </c>
      <c r="F534" s="41" t="s">
        <v>899</v>
      </c>
      <c r="G534" s="41">
        <v>2019</v>
      </c>
      <c r="H534" s="41">
        <v>2</v>
      </c>
      <c r="I534" s="41">
        <v>72000</v>
      </c>
      <c r="J534" s="387">
        <f t="shared" si="15"/>
        <v>144000</v>
      </c>
      <c r="K534" s="41"/>
      <c r="L534" s="50">
        <v>2</v>
      </c>
      <c r="M534" s="41"/>
      <c r="N534" s="41"/>
      <c r="O534" s="41"/>
      <c r="T534" s="392"/>
    </row>
    <row r="535" spans="1:20" x14ac:dyDescent="0.2">
      <c r="A535" s="426">
        <v>523</v>
      </c>
      <c r="B535" s="41" t="s">
        <v>826</v>
      </c>
      <c r="C535" s="41" t="s">
        <v>480</v>
      </c>
      <c r="D535" s="103"/>
      <c r="E535" s="48" t="s">
        <v>1450</v>
      </c>
      <c r="F535" s="41" t="s">
        <v>899</v>
      </c>
      <c r="G535" s="41">
        <v>2019</v>
      </c>
      <c r="H535" s="41">
        <v>2</v>
      </c>
      <c r="I535" s="41">
        <v>72000</v>
      </c>
      <c r="J535" s="387">
        <f t="shared" si="15"/>
        <v>144000</v>
      </c>
      <c r="K535" s="41"/>
      <c r="L535" s="50">
        <v>2</v>
      </c>
      <c r="M535" s="41"/>
      <c r="N535" s="41"/>
      <c r="O535" s="41"/>
      <c r="T535" s="392"/>
    </row>
    <row r="536" spans="1:20" x14ac:dyDescent="0.2">
      <c r="A536" s="426">
        <v>524</v>
      </c>
      <c r="B536" s="41" t="s">
        <v>827</v>
      </c>
      <c r="C536" s="41" t="s">
        <v>480</v>
      </c>
      <c r="D536" s="103"/>
      <c r="E536" s="48" t="s">
        <v>1450</v>
      </c>
      <c r="F536" s="41" t="s">
        <v>899</v>
      </c>
      <c r="G536" s="41">
        <v>2019</v>
      </c>
      <c r="H536" s="41">
        <v>2</v>
      </c>
      <c r="I536" s="41">
        <v>80000</v>
      </c>
      <c r="J536" s="387">
        <f t="shared" si="15"/>
        <v>160000</v>
      </c>
      <c r="K536" s="41"/>
      <c r="L536" s="50">
        <v>2</v>
      </c>
      <c r="M536" s="41"/>
      <c r="N536" s="41"/>
      <c r="O536" s="41"/>
      <c r="T536" s="392"/>
    </row>
    <row r="537" spans="1:20" x14ac:dyDescent="0.2">
      <c r="A537" s="426">
        <v>525</v>
      </c>
      <c r="B537" s="41" t="s">
        <v>665</v>
      </c>
      <c r="C537" s="41" t="s">
        <v>476</v>
      </c>
      <c r="D537" s="103"/>
      <c r="E537" s="48" t="s">
        <v>1450</v>
      </c>
      <c r="F537" s="41" t="s">
        <v>899</v>
      </c>
      <c r="G537" s="41">
        <v>2019</v>
      </c>
      <c r="H537" s="41">
        <v>5</v>
      </c>
      <c r="I537" s="41">
        <v>178805</v>
      </c>
      <c r="J537" s="387">
        <f t="shared" si="15"/>
        <v>894025</v>
      </c>
      <c r="K537" s="41"/>
      <c r="L537" s="50">
        <v>5</v>
      </c>
      <c r="M537" s="41"/>
      <c r="N537" s="41"/>
      <c r="O537" s="41"/>
      <c r="T537" s="392"/>
    </row>
    <row r="538" spans="1:20" x14ac:dyDescent="0.2">
      <c r="A538" s="426">
        <v>526</v>
      </c>
      <c r="B538" s="41" t="s">
        <v>666</v>
      </c>
      <c r="C538" s="41" t="s">
        <v>476</v>
      </c>
      <c r="D538" s="103"/>
      <c r="E538" s="48" t="s">
        <v>1450</v>
      </c>
      <c r="F538" s="41" t="s">
        <v>899</v>
      </c>
      <c r="G538" s="41">
        <v>2019</v>
      </c>
      <c r="H538" s="41">
        <v>1</v>
      </c>
      <c r="I538" s="41">
        <v>2313410</v>
      </c>
      <c r="J538" s="387">
        <f t="shared" si="15"/>
        <v>2313410</v>
      </c>
      <c r="K538" s="41"/>
      <c r="L538" s="50">
        <v>1</v>
      </c>
      <c r="M538" s="41"/>
      <c r="N538" s="41"/>
      <c r="O538" s="41"/>
      <c r="T538" s="392"/>
    </row>
    <row r="539" spans="1:20" x14ac:dyDescent="0.2">
      <c r="A539" s="426">
        <v>527</v>
      </c>
      <c r="B539" s="41" t="s">
        <v>828</v>
      </c>
      <c r="C539" s="41" t="s">
        <v>485</v>
      </c>
      <c r="D539" s="103"/>
      <c r="E539" s="48" t="s">
        <v>1450</v>
      </c>
      <c r="F539" s="41" t="s">
        <v>899</v>
      </c>
      <c r="G539" s="41">
        <v>2019</v>
      </c>
      <c r="H539" s="41">
        <v>2</v>
      </c>
      <c r="I539" s="41">
        <v>62000</v>
      </c>
      <c r="J539" s="387">
        <f t="shared" si="15"/>
        <v>124000</v>
      </c>
      <c r="K539" s="41"/>
      <c r="L539" s="50">
        <v>2</v>
      </c>
      <c r="M539" s="41"/>
      <c r="N539" s="41"/>
      <c r="O539" s="41"/>
      <c r="T539" s="392"/>
    </row>
    <row r="540" spans="1:20" x14ac:dyDescent="0.2">
      <c r="A540" s="426">
        <v>528</v>
      </c>
      <c r="B540" s="41" t="s">
        <v>829</v>
      </c>
      <c r="C540" s="41" t="s">
        <v>485</v>
      </c>
      <c r="D540" s="103"/>
      <c r="E540" s="48" t="s">
        <v>1450</v>
      </c>
      <c r="F540" s="41" t="s">
        <v>899</v>
      </c>
      <c r="G540" s="41">
        <v>2019</v>
      </c>
      <c r="H540" s="41">
        <v>2</v>
      </c>
      <c r="I540" s="41">
        <v>59000</v>
      </c>
      <c r="J540" s="387">
        <f t="shared" ref="J540:J546" si="16">H540*I540</f>
        <v>118000</v>
      </c>
      <c r="K540" s="41"/>
      <c r="L540" s="50">
        <v>2</v>
      </c>
      <c r="M540" s="41"/>
      <c r="N540" s="41"/>
      <c r="O540" s="41"/>
      <c r="T540" s="392"/>
    </row>
    <row r="541" spans="1:20" x14ac:dyDescent="0.2">
      <c r="A541" s="426">
        <v>529</v>
      </c>
      <c r="B541" s="41" t="s">
        <v>830</v>
      </c>
      <c r="C541" s="41" t="s">
        <v>485</v>
      </c>
      <c r="D541" s="103"/>
      <c r="E541" s="48" t="s">
        <v>1450</v>
      </c>
      <c r="F541" s="41" t="s">
        <v>899</v>
      </c>
      <c r="G541" s="41">
        <v>2019</v>
      </c>
      <c r="H541" s="41">
        <v>2</v>
      </c>
      <c r="I541" s="41">
        <v>60000</v>
      </c>
      <c r="J541" s="387">
        <f t="shared" si="16"/>
        <v>120000</v>
      </c>
      <c r="K541" s="41"/>
      <c r="L541" s="50">
        <v>2</v>
      </c>
      <c r="M541" s="41"/>
      <c r="N541" s="41"/>
      <c r="O541" s="41"/>
      <c r="T541" s="392"/>
    </row>
    <row r="542" spans="1:20" x14ac:dyDescent="0.2">
      <c r="A542" s="426">
        <v>530</v>
      </c>
      <c r="B542" s="41" t="s">
        <v>831</v>
      </c>
      <c r="C542" s="41" t="s">
        <v>478</v>
      </c>
      <c r="D542" s="103"/>
      <c r="E542" s="48" t="s">
        <v>1450</v>
      </c>
      <c r="F542" s="41" t="s">
        <v>900</v>
      </c>
      <c r="G542" s="41">
        <v>2019</v>
      </c>
      <c r="H542" s="41">
        <v>50</v>
      </c>
      <c r="I542" s="41">
        <v>17300</v>
      </c>
      <c r="J542" s="387">
        <f t="shared" si="16"/>
        <v>865000</v>
      </c>
      <c r="K542" s="41"/>
      <c r="L542" s="50">
        <v>50</v>
      </c>
      <c r="M542" s="41"/>
      <c r="N542" s="41"/>
      <c r="O542" s="41"/>
      <c r="T542" s="392"/>
    </row>
    <row r="543" spans="1:20" x14ac:dyDescent="0.2">
      <c r="A543" s="426">
        <v>531</v>
      </c>
      <c r="B543" s="41" t="s">
        <v>832</v>
      </c>
      <c r="C543" s="41" t="s">
        <v>491</v>
      </c>
      <c r="D543" s="103"/>
      <c r="E543" s="48" t="s">
        <v>1450</v>
      </c>
      <c r="F543" s="41" t="s">
        <v>900</v>
      </c>
      <c r="G543" s="41">
        <v>2019</v>
      </c>
      <c r="H543" s="41">
        <v>50</v>
      </c>
      <c r="I543" s="41">
        <v>12400</v>
      </c>
      <c r="J543" s="387">
        <f t="shared" si="16"/>
        <v>620000</v>
      </c>
      <c r="K543" s="41"/>
      <c r="L543" s="50">
        <v>50</v>
      </c>
      <c r="M543" s="41"/>
      <c r="N543" s="41"/>
      <c r="O543" s="41"/>
      <c r="T543" s="392"/>
    </row>
    <row r="544" spans="1:20" x14ac:dyDescent="0.2">
      <c r="A544" s="426">
        <v>532</v>
      </c>
      <c r="B544" s="41" t="s">
        <v>833</v>
      </c>
      <c r="C544" s="41" t="s">
        <v>491</v>
      </c>
      <c r="D544" s="103"/>
      <c r="E544" s="48" t="s">
        <v>1450</v>
      </c>
      <c r="F544" s="41" t="s">
        <v>900</v>
      </c>
      <c r="G544" s="41">
        <v>2019</v>
      </c>
      <c r="H544" s="41">
        <v>2</v>
      </c>
      <c r="I544" s="41">
        <v>107000</v>
      </c>
      <c r="J544" s="387">
        <f t="shared" si="16"/>
        <v>214000</v>
      </c>
      <c r="K544" s="41"/>
      <c r="L544" s="50">
        <v>2</v>
      </c>
      <c r="M544" s="41"/>
      <c r="N544" s="41"/>
      <c r="O544" s="41"/>
      <c r="T544" s="392"/>
    </row>
    <row r="545" spans="1:20" x14ac:dyDescent="0.2">
      <c r="A545" s="426">
        <v>533</v>
      </c>
      <c r="B545" s="41" t="s">
        <v>834</v>
      </c>
      <c r="C545" s="41" t="s">
        <v>478</v>
      </c>
      <c r="D545" s="103"/>
      <c r="E545" s="48" t="s">
        <v>1450</v>
      </c>
      <c r="F545" s="41" t="s">
        <v>900</v>
      </c>
      <c r="G545" s="41">
        <v>2019</v>
      </c>
      <c r="H545" s="41">
        <v>1</v>
      </c>
      <c r="I545" s="41">
        <v>109700</v>
      </c>
      <c r="J545" s="387">
        <f t="shared" si="16"/>
        <v>109700</v>
      </c>
      <c r="K545" s="41"/>
      <c r="L545" s="50">
        <v>1</v>
      </c>
      <c r="M545" s="41"/>
      <c r="N545" s="41"/>
      <c r="O545" s="41"/>
      <c r="T545" s="392"/>
    </row>
    <row r="546" spans="1:20" x14ac:dyDescent="0.2">
      <c r="A546" s="426">
        <v>534</v>
      </c>
      <c r="B546" s="41" t="s">
        <v>835</v>
      </c>
      <c r="C546" s="41" t="s">
        <v>478</v>
      </c>
      <c r="D546" s="103"/>
      <c r="E546" s="48" t="s">
        <v>1450</v>
      </c>
      <c r="F546" s="41" t="s">
        <v>900</v>
      </c>
      <c r="G546" s="41">
        <v>2019</v>
      </c>
      <c r="H546" s="41">
        <v>2</v>
      </c>
      <c r="I546" s="41">
        <v>145000</v>
      </c>
      <c r="J546" s="387">
        <f t="shared" si="16"/>
        <v>290000</v>
      </c>
      <c r="K546" s="41"/>
      <c r="L546" s="50">
        <v>2</v>
      </c>
      <c r="M546" s="41"/>
      <c r="N546" s="41"/>
      <c r="O546" s="41"/>
      <c r="T546" s="392"/>
    </row>
    <row r="547" spans="1:20" x14ac:dyDescent="0.2">
      <c r="A547" s="426">
        <v>535</v>
      </c>
      <c r="B547" s="41" t="s">
        <v>836</v>
      </c>
      <c r="C547" s="41" t="s">
        <v>476</v>
      </c>
      <c r="D547" s="103"/>
      <c r="E547" s="48" t="s">
        <v>1450</v>
      </c>
      <c r="F547" s="41" t="s">
        <v>900</v>
      </c>
      <c r="G547" s="41">
        <v>2019</v>
      </c>
      <c r="H547" s="41">
        <v>2</v>
      </c>
      <c r="I547" s="41">
        <v>50000</v>
      </c>
      <c r="J547" s="387">
        <f t="shared" ref="J547:J561" si="17">H547*I547</f>
        <v>100000</v>
      </c>
      <c r="K547" s="41"/>
      <c r="L547" s="50">
        <v>2</v>
      </c>
      <c r="M547" s="41"/>
      <c r="N547" s="41"/>
      <c r="O547" s="41"/>
      <c r="T547" s="392"/>
    </row>
    <row r="548" spans="1:20" x14ac:dyDescent="0.2">
      <c r="A548" s="426">
        <v>536</v>
      </c>
      <c r="B548" s="41" t="s">
        <v>837</v>
      </c>
      <c r="C548" s="41" t="s">
        <v>476</v>
      </c>
      <c r="D548" s="103"/>
      <c r="E548" s="48" t="s">
        <v>1450</v>
      </c>
      <c r="F548" s="41" t="s">
        <v>900</v>
      </c>
      <c r="G548" s="41">
        <v>2019</v>
      </c>
      <c r="H548" s="41">
        <v>2</v>
      </c>
      <c r="I548" s="41">
        <v>49000</v>
      </c>
      <c r="J548" s="387">
        <f t="shared" si="17"/>
        <v>98000</v>
      </c>
      <c r="K548" s="41"/>
      <c r="L548" s="50">
        <v>2</v>
      </c>
      <c r="M548" s="41"/>
      <c r="N548" s="41"/>
      <c r="O548" s="41"/>
      <c r="T548" s="392"/>
    </row>
    <row r="549" spans="1:20" x14ac:dyDescent="0.2">
      <c r="A549" s="426">
        <v>537</v>
      </c>
      <c r="B549" s="41" t="s">
        <v>838</v>
      </c>
      <c r="C549" s="41" t="s">
        <v>476</v>
      </c>
      <c r="D549" s="103"/>
      <c r="E549" s="48" t="s">
        <v>1450</v>
      </c>
      <c r="F549" s="41" t="s">
        <v>900</v>
      </c>
      <c r="G549" s="41">
        <v>2019</v>
      </c>
      <c r="H549" s="41">
        <v>2</v>
      </c>
      <c r="I549" s="41">
        <v>60000</v>
      </c>
      <c r="J549" s="387">
        <f t="shared" si="17"/>
        <v>120000</v>
      </c>
      <c r="K549" s="41"/>
      <c r="L549" s="50">
        <v>2</v>
      </c>
      <c r="M549" s="41"/>
      <c r="N549" s="41"/>
      <c r="O549" s="41"/>
      <c r="T549" s="392"/>
    </row>
    <row r="550" spans="1:20" x14ac:dyDescent="0.2">
      <c r="A550" s="426">
        <v>538</v>
      </c>
      <c r="B550" s="41" t="s">
        <v>839</v>
      </c>
      <c r="C550" s="41" t="s">
        <v>488</v>
      </c>
      <c r="D550" s="103"/>
      <c r="E550" s="48" t="s">
        <v>1450</v>
      </c>
      <c r="F550" s="41" t="s">
        <v>900</v>
      </c>
      <c r="G550" s="41">
        <v>2019</v>
      </c>
      <c r="H550" s="41">
        <v>50</v>
      </c>
      <c r="I550" s="41">
        <v>20200</v>
      </c>
      <c r="J550" s="387">
        <f t="shared" si="17"/>
        <v>1010000</v>
      </c>
      <c r="K550" s="41"/>
      <c r="L550" s="50">
        <v>50</v>
      </c>
      <c r="M550" s="41"/>
      <c r="N550" s="41"/>
      <c r="O550" s="41"/>
      <c r="T550" s="392"/>
    </row>
    <row r="551" spans="1:20" x14ac:dyDescent="0.2">
      <c r="A551" s="426">
        <v>539</v>
      </c>
      <c r="B551" s="41" t="s">
        <v>840</v>
      </c>
      <c r="C551" s="41" t="s">
        <v>477</v>
      </c>
      <c r="D551" s="103"/>
      <c r="E551" s="48" t="s">
        <v>1450</v>
      </c>
      <c r="F551" s="41" t="s">
        <v>900</v>
      </c>
      <c r="G551" s="41">
        <v>2019</v>
      </c>
      <c r="H551" s="41">
        <v>45</v>
      </c>
      <c r="I551" s="41">
        <v>110000</v>
      </c>
      <c r="J551" s="387">
        <f t="shared" si="17"/>
        <v>4950000</v>
      </c>
      <c r="K551" s="41"/>
      <c r="L551" s="50">
        <v>45</v>
      </c>
      <c r="M551" s="41"/>
      <c r="N551" s="41"/>
      <c r="O551" s="41"/>
      <c r="T551" s="392"/>
    </row>
    <row r="552" spans="1:20" x14ac:dyDescent="0.2">
      <c r="A552" s="426">
        <v>540</v>
      </c>
      <c r="B552" s="41" t="s">
        <v>841</v>
      </c>
      <c r="C552" s="41" t="s">
        <v>477</v>
      </c>
      <c r="D552" s="103"/>
      <c r="E552" s="48" t="s">
        <v>1450</v>
      </c>
      <c r="F552" s="41" t="s">
        <v>900</v>
      </c>
      <c r="G552" s="41">
        <v>2019</v>
      </c>
      <c r="H552" s="41">
        <v>45</v>
      </c>
      <c r="I552" s="41">
        <v>138000</v>
      </c>
      <c r="J552" s="387">
        <f t="shared" si="17"/>
        <v>6210000</v>
      </c>
      <c r="K552" s="41"/>
      <c r="L552" s="50">
        <v>45</v>
      </c>
      <c r="M552" s="41"/>
      <c r="N552" s="41"/>
      <c r="O552" s="41"/>
      <c r="T552" s="392"/>
    </row>
    <row r="553" spans="1:20" x14ac:dyDescent="0.2">
      <c r="A553" s="426">
        <v>541</v>
      </c>
      <c r="B553" s="41" t="s">
        <v>842</v>
      </c>
      <c r="C553" s="41" t="s">
        <v>477</v>
      </c>
      <c r="D553" s="103"/>
      <c r="E553" s="48" t="s">
        <v>1450</v>
      </c>
      <c r="F553" s="41" t="s">
        <v>900</v>
      </c>
      <c r="G553" s="41">
        <v>2019</v>
      </c>
      <c r="H553" s="41">
        <v>2</v>
      </c>
      <c r="I553" s="41">
        <v>46000</v>
      </c>
      <c r="J553" s="387">
        <f t="shared" si="17"/>
        <v>92000</v>
      </c>
      <c r="K553" s="41"/>
      <c r="L553" s="50">
        <v>2</v>
      </c>
      <c r="M553" s="41"/>
      <c r="N553" s="41"/>
      <c r="O553" s="41"/>
      <c r="T553" s="392"/>
    </row>
    <row r="554" spans="1:20" x14ac:dyDescent="0.2">
      <c r="A554" s="426">
        <v>542</v>
      </c>
      <c r="B554" s="41" t="s">
        <v>843</v>
      </c>
      <c r="C554" s="41" t="s">
        <v>477</v>
      </c>
      <c r="D554" s="103"/>
      <c r="E554" s="48" t="s">
        <v>1450</v>
      </c>
      <c r="F554" s="41" t="s">
        <v>900</v>
      </c>
      <c r="G554" s="41">
        <v>2019</v>
      </c>
      <c r="H554" s="41">
        <v>2</v>
      </c>
      <c r="I554" s="41">
        <v>60000</v>
      </c>
      <c r="J554" s="387">
        <f t="shared" si="17"/>
        <v>120000</v>
      </c>
      <c r="K554" s="41"/>
      <c r="L554" s="50">
        <v>2</v>
      </c>
      <c r="M554" s="41"/>
      <c r="N554" s="41"/>
      <c r="O554" s="41"/>
      <c r="T554" s="392"/>
    </row>
    <row r="555" spans="1:20" x14ac:dyDescent="0.2">
      <c r="A555" s="426">
        <v>543</v>
      </c>
      <c r="B555" s="41" t="s">
        <v>844</v>
      </c>
      <c r="C555" s="41" t="s">
        <v>477</v>
      </c>
      <c r="D555" s="103"/>
      <c r="E555" s="48" t="s">
        <v>1450</v>
      </c>
      <c r="F555" s="41" t="s">
        <v>900</v>
      </c>
      <c r="G555" s="41">
        <v>2019</v>
      </c>
      <c r="H555" s="41">
        <v>2</v>
      </c>
      <c r="I555" s="41">
        <v>65000</v>
      </c>
      <c r="J555" s="387">
        <f t="shared" si="17"/>
        <v>130000</v>
      </c>
      <c r="K555" s="41"/>
      <c r="L555" s="50">
        <v>2</v>
      </c>
      <c r="M555" s="41"/>
      <c r="N555" s="41"/>
      <c r="O555" s="41"/>
      <c r="T555" s="392"/>
    </row>
    <row r="556" spans="1:20" x14ac:dyDescent="0.2">
      <c r="A556" s="426">
        <v>544</v>
      </c>
      <c r="B556" s="41" t="s">
        <v>845</v>
      </c>
      <c r="C556" s="41" t="s">
        <v>477</v>
      </c>
      <c r="D556" s="103"/>
      <c r="E556" s="48" t="s">
        <v>1450</v>
      </c>
      <c r="F556" s="41" t="s">
        <v>900</v>
      </c>
      <c r="G556" s="41">
        <v>2019</v>
      </c>
      <c r="H556" s="41">
        <v>50</v>
      </c>
      <c r="I556" s="41">
        <v>18300</v>
      </c>
      <c r="J556" s="387">
        <f t="shared" si="17"/>
        <v>915000</v>
      </c>
      <c r="K556" s="41"/>
      <c r="L556" s="50">
        <v>50</v>
      </c>
      <c r="M556" s="41"/>
      <c r="N556" s="41"/>
      <c r="O556" s="41"/>
      <c r="T556" s="392"/>
    </row>
    <row r="557" spans="1:20" x14ac:dyDescent="0.2">
      <c r="A557" s="426">
        <v>545</v>
      </c>
      <c r="B557" s="41" t="s">
        <v>846</v>
      </c>
      <c r="C557" s="41" t="s">
        <v>487</v>
      </c>
      <c r="D557" s="103"/>
      <c r="E557" s="48" t="s">
        <v>1450</v>
      </c>
      <c r="F557" s="41" t="s">
        <v>900</v>
      </c>
      <c r="G557" s="41">
        <v>2019</v>
      </c>
      <c r="H557" s="41">
        <v>45</v>
      </c>
      <c r="I557" s="41">
        <v>120000</v>
      </c>
      <c r="J557" s="387">
        <f t="shared" si="17"/>
        <v>5400000</v>
      </c>
      <c r="K557" s="41"/>
      <c r="L557" s="50">
        <v>45</v>
      </c>
      <c r="M557" s="41"/>
      <c r="N557" s="41"/>
      <c r="O557" s="41"/>
      <c r="T557" s="392"/>
    </row>
    <row r="558" spans="1:20" x14ac:dyDescent="0.2">
      <c r="A558" s="426">
        <v>546</v>
      </c>
      <c r="B558" s="41" t="s">
        <v>847</v>
      </c>
      <c r="C558" s="41" t="s">
        <v>487</v>
      </c>
      <c r="D558" s="103"/>
      <c r="E558" s="48" t="s">
        <v>1450</v>
      </c>
      <c r="F558" s="41" t="s">
        <v>900</v>
      </c>
      <c r="G558" s="41">
        <v>2019</v>
      </c>
      <c r="H558" s="41">
        <v>45</v>
      </c>
      <c r="I558" s="41">
        <v>96000</v>
      </c>
      <c r="J558" s="387">
        <f t="shared" si="17"/>
        <v>4320000</v>
      </c>
      <c r="K558" s="41"/>
      <c r="L558" s="50">
        <v>45</v>
      </c>
      <c r="M558" s="41"/>
      <c r="N558" s="41"/>
      <c r="O558" s="41"/>
      <c r="T558" s="392"/>
    </row>
    <row r="559" spans="1:20" x14ac:dyDescent="0.2">
      <c r="A559" s="426">
        <v>547</v>
      </c>
      <c r="B559" s="41" t="s">
        <v>848</v>
      </c>
      <c r="C559" s="41" t="s">
        <v>487</v>
      </c>
      <c r="D559" s="103"/>
      <c r="E559" s="48" t="s">
        <v>1450</v>
      </c>
      <c r="F559" s="41" t="s">
        <v>900</v>
      </c>
      <c r="G559" s="41">
        <v>2019</v>
      </c>
      <c r="H559" s="41">
        <v>2</v>
      </c>
      <c r="I559" s="41">
        <v>60000</v>
      </c>
      <c r="J559" s="387">
        <f t="shared" si="17"/>
        <v>120000</v>
      </c>
      <c r="K559" s="41"/>
      <c r="L559" s="50">
        <v>2</v>
      </c>
      <c r="M559" s="41"/>
      <c r="N559" s="41"/>
      <c r="O559" s="41"/>
      <c r="T559" s="392"/>
    </row>
    <row r="560" spans="1:20" x14ac:dyDescent="0.2">
      <c r="A560" s="426">
        <v>548</v>
      </c>
      <c r="B560" s="41" t="s">
        <v>849</v>
      </c>
      <c r="C560" s="41" t="s">
        <v>487</v>
      </c>
      <c r="D560" s="103"/>
      <c r="E560" s="48" t="s">
        <v>1450</v>
      </c>
      <c r="F560" s="41" t="s">
        <v>900</v>
      </c>
      <c r="G560" s="41">
        <v>2019</v>
      </c>
      <c r="H560" s="41">
        <v>2</v>
      </c>
      <c r="I560" s="41">
        <v>39000</v>
      </c>
      <c r="J560" s="387">
        <f t="shared" si="17"/>
        <v>78000</v>
      </c>
      <c r="K560" s="41"/>
      <c r="L560" s="50">
        <v>2</v>
      </c>
      <c r="M560" s="41"/>
      <c r="N560" s="41"/>
      <c r="O560" s="41"/>
      <c r="T560" s="392"/>
    </row>
    <row r="561" spans="1:20" x14ac:dyDescent="0.2">
      <c r="A561" s="426">
        <v>549</v>
      </c>
      <c r="B561" s="41" t="s">
        <v>850</v>
      </c>
      <c r="C561" s="41" t="s">
        <v>487</v>
      </c>
      <c r="D561" s="103"/>
      <c r="E561" s="48" t="s">
        <v>1450</v>
      </c>
      <c r="F561" s="41" t="s">
        <v>900</v>
      </c>
      <c r="G561" s="41">
        <v>2019</v>
      </c>
      <c r="H561" s="41">
        <v>2</v>
      </c>
      <c r="I561" s="41">
        <v>49000</v>
      </c>
      <c r="J561" s="387">
        <f t="shared" si="17"/>
        <v>98000</v>
      </c>
      <c r="K561" s="41"/>
      <c r="L561" s="50">
        <v>2</v>
      </c>
      <c r="M561" s="41"/>
      <c r="N561" s="41"/>
      <c r="O561" s="41"/>
      <c r="T561" s="392"/>
    </row>
    <row r="562" spans="1:20" x14ac:dyDescent="0.2">
      <c r="A562" s="426">
        <v>550</v>
      </c>
      <c r="B562" s="41" t="s">
        <v>664</v>
      </c>
      <c r="C562" s="41" t="s">
        <v>476</v>
      </c>
      <c r="D562" s="103"/>
      <c r="E562" s="48" t="s">
        <v>1450</v>
      </c>
      <c r="F562" s="41" t="s">
        <v>900</v>
      </c>
      <c r="G562" s="41">
        <v>2019</v>
      </c>
      <c r="H562" s="41">
        <v>5</v>
      </c>
      <c r="I562" s="41">
        <v>325050</v>
      </c>
      <c r="J562" s="387">
        <f t="shared" ref="J562:J568" si="18">H562*I562</f>
        <v>1625250</v>
      </c>
      <c r="K562" s="41"/>
      <c r="L562" s="50">
        <v>5</v>
      </c>
      <c r="M562" s="41"/>
      <c r="N562" s="41"/>
      <c r="O562" s="41"/>
      <c r="T562" s="392"/>
    </row>
    <row r="563" spans="1:20" x14ac:dyDescent="0.2">
      <c r="A563" s="426">
        <v>551</v>
      </c>
      <c r="B563" s="41" t="s">
        <v>675</v>
      </c>
      <c r="C563" s="41" t="s">
        <v>476</v>
      </c>
      <c r="D563" s="103"/>
      <c r="E563" s="48" t="s">
        <v>1450</v>
      </c>
      <c r="F563" s="41" t="s">
        <v>900</v>
      </c>
      <c r="G563" s="41">
        <v>2019</v>
      </c>
      <c r="H563" s="41">
        <v>5</v>
      </c>
      <c r="I563" s="41">
        <v>237050</v>
      </c>
      <c r="J563" s="387">
        <f t="shared" si="18"/>
        <v>1185250</v>
      </c>
      <c r="K563" s="41"/>
      <c r="L563" s="50">
        <v>5</v>
      </c>
      <c r="M563" s="41"/>
      <c r="N563" s="41"/>
      <c r="O563" s="41"/>
      <c r="T563" s="392"/>
    </row>
    <row r="564" spans="1:20" x14ac:dyDescent="0.2">
      <c r="A564" s="426">
        <v>552</v>
      </c>
      <c r="B564" s="41" t="s">
        <v>676</v>
      </c>
      <c r="C564" s="41" t="s">
        <v>476</v>
      </c>
      <c r="D564" s="103"/>
      <c r="E564" s="48" t="s">
        <v>1450</v>
      </c>
      <c r="F564" s="41" t="s">
        <v>900</v>
      </c>
      <c r="G564" s="41">
        <v>2019</v>
      </c>
      <c r="H564" s="41">
        <v>5</v>
      </c>
      <c r="I564" s="41">
        <v>182930</v>
      </c>
      <c r="J564" s="387">
        <f t="shared" si="18"/>
        <v>914650</v>
      </c>
      <c r="K564" s="41"/>
      <c r="L564" s="50">
        <v>5</v>
      </c>
      <c r="M564" s="41"/>
      <c r="N564" s="41"/>
      <c r="O564" s="41"/>
      <c r="T564" s="392"/>
    </row>
    <row r="565" spans="1:20" x14ac:dyDescent="0.2">
      <c r="A565" s="426">
        <v>553</v>
      </c>
      <c r="B565" s="41" t="s">
        <v>677</v>
      </c>
      <c r="C565" s="41" t="s">
        <v>476</v>
      </c>
      <c r="D565" s="103"/>
      <c r="E565" s="48" t="s">
        <v>1450</v>
      </c>
      <c r="F565" s="41" t="s">
        <v>900</v>
      </c>
      <c r="G565" s="41">
        <v>2019</v>
      </c>
      <c r="H565" s="41">
        <v>8</v>
      </c>
      <c r="I565" s="41">
        <v>61765</v>
      </c>
      <c r="J565" s="387">
        <f t="shared" si="18"/>
        <v>494120</v>
      </c>
      <c r="K565" s="41"/>
      <c r="L565" s="50">
        <v>8</v>
      </c>
      <c r="M565" s="41"/>
      <c r="N565" s="41"/>
      <c r="O565" s="41"/>
      <c r="T565" s="392"/>
    </row>
    <row r="566" spans="1:20" x14ac:dyDescent="0.2">
      <c r="A566" s="426">
        <v>554</v>
      </c>
      <c r="B566" s="41" t="s">
        <v>678</v>
      </c>
      <c r="C566" s="41" t="s">
        <v>476</v>
      </c>
      <c r="D566" s="103"/>
      <c r="E566" s="48" t="s">
        <v>1450</v>
      </c>
      <c r="F566" s="41" t="s">
        <v>900</v>
      </c>
      <c r="G566" s="41">
        <v>2019</v>
      </c>
      <c r="H566" s="41">
        <v>6</v>
      </c>
      <c r="I566" s="41">
        <v>123200</v>
      </c>
      <c r="J566" s="387">
        <f t="shared" si="18"/>
        <v>739200</v>
      </c>
      <c r="K566" s="41"/>
      <c r="L566" s="50">
        <v>6</v>
      </c>
      <c r="M566" s="41"/>
      <c r="N566" s="41"/>
      <c r="O566" s="41"/>
      <c r="T566" s="392"/>
    </row>
    <row r="567" spans="1:20" x14ac:dyDescent="0.2">
      <c r="A567" s="426">
        <v>555</v>
      </c>
      <c r="B567" s="41" t="s">
        <v>679</v>
      </c>
      <c r="C567" s="41" t="s">
        <v>476</v>
      </c>
      <c r="D567" s="103"/>
      <c r="E567" s="48" t="s">
        <v>1450</v>
      </c>
      <c r="F567" s="41" t="s">
        <v>900</v>
      </c>
      <c r="G567" s="41">
        <v>2019</v>
      </c>
      <c r="H567" s="41">
        <v>8</v>
      </c>
      <c r="I567" s="41">
        <v>56699.999999999534</v>
      </c>
      <c r="J567" s="387">
        <f t="shared" si="18"/>
        <v>453599.99999999627</v>
      </c>
      <c r="K567" s="41"/>
      <c r="L567" s="50">
        <v>8</v>
      </c>
      <c r="M567" s="41"/>
      <c r="N567" s="41"/>
      <c r="O567" s="41"/>
      <c r="T567" s="392"/>
    </row>
    <row r="568" spans="1:20" x14ac:dyDescent="0.2">
      <c r="A568" s="426">
        <v>556</v>
      </c>
      <c r="B568" s="41" t="s">
        <v>683</v>
      </c>
      <c r="C568" s="41" t="s">
        <v>476</v>
      </c>
      <c r="D568" s="103"/>
      <c r="E568" s="48" t="s">
        <v>1450</v>
      </c>
      <c r="F568" s="41" t="s">
        <v>900</v>
      </c>
      <c r="G568" s="41">
        <v>2019</v>
      </c>
      <c r="H568" s="41">
        <v>6</v>
      </c>
      <c r="I568" s="41">
        <v>112750</v>
      </c>
      <c r="J568" s="387">
        <f t="shared" si="18"/>
        <v>676500</v>
      </c>
      <c r="K568" s="41"/>
      <c r="L568" s="50">
        <v>6</v>
      </c>
      <c r="M568" s="41"/>
      <c r="N568" s="41"/>
      <c r="O568" s="41"/>
      <c r="T568" s="392"/>
    </row>
    <row r="569" spans="1:20" x14ac:dyDescent="0.2">
      <c r="A569" s="426">
        <v>557</v>
      </c>
      <c r="B569" s="41" t="s">
        <v>684</v>
      </c>
      <c r="C569" s="41" t="s">
        <v>476</v>
      </c>
      <c r="D569" s="103"/>
      <c r="E569" s="48" t="s">
        <v>1450</v>
      </c>
      <c r="F569" s="41" t="s">
        <v>900</v>
      </c>
      <c r="G569" s="41">
        <v>2019</v>
      </c>
      <c r="H569" s="41">
        <v>8</v>
      </c>
      <c r="I569" s="41">
        <v>110000</v>
      </c>
      <c r="J569" s="387">
        <f t="shared" ref="J569:J602" si="19">H569*I569</f>
        <v>880000</v>
      </c>
      <c r="K569" s="41"/>
      <c r="L569" s="50">
        <v>8</v>
      </c>
      <c r="M569" s="41"/>
      <c r="N569" s="41"/>
      <c r="O569" s="41"/>
      <c r="T569" s="392"/>
    </row>
    <row r="570" spans="1:20" x14ac:dyDescent="0.2">
      <c r="A570" s="426">
        <v>558</v>
      </c>
      <c r="B570" s="41" t="s">
        <v>685</v>
      </c>
      <c r="C570" s="41" t="s">
        <v>476</v>
      </c>
      <c r="D570" s="103"/>
      <c r="E570" s="48" t="s">
        <v>1450</v>
      </c>
      <c r="F570" s="41" t="s">
        <v>900</v>
      </c>
      <c r="G570" s="41">
        <v>2019</v>
      </c>
      <c r="H570" s="41">
        <v>6</v>
      </c>
      <c r="I570" s="41">
        <v>127050</v>
      </c>
      <c r="J570" s="387">
        <f t="shared" si="19"/>
        <v>762300</v>
      </c>
      <c r="K570" s="41"/>
      <c r="L570" s="50">
        <v>6</v>
      </c>
      <c r="M570" s="41"/>
      <c r="N570" s="41"/>
      <c r="O570" s="41"/>
      <c r="T570" s="392"/>
    </row>
    <row r="571" spans="1:20" x14ac:dyDescent="0.2">
      <c r="A571" s="426">
        <v>559</v>
      </c>
      <c r="B571" s="41" t="s">
        <v>686</v>
      </c>
      <c r="C571" s="41" t="s">
        <v>476</v>
      </c>
      <c r="D571" s="103"/>
      <c r="E571" s="48" t="s">
        <v>1450</v>
      </c>
      <c r="F571" s="41" t="s">
        <v>900</v>
      </c>
      <c r="G571" s="41">
        <v>2019</v>
      </c>
      <c r="H571" s="41">
        <v>1</v>
      </c>
      <c r="I571" s="41">
        <v>811437</v>
      </c>
      <c r="J571" s="387">
        <f t="shared" si="19"/>
        <v>811437</v>
      </c>
      <c r="K571" s="41"/>
      <c r="L571" s="50">
        <v>1</v>
      </c>
      <c r="M571" s="41"/>
      <c r="N571" s="41"/>
      <c r="O571" s="41"/>
      <c r="T571" s="392"/>
    </row>
    <row r="572" spans="1:20" x14ac:dyDescent="0.2">
      <c r="A572" s="426">
        <v>560</v>
      </c>
      <c r="B572" s="41" t="s">
        <v>687</v>
      </c>
      <c r="C572" s="41" t="s">
        <v>476</v>
      </c>
      <c r="D572" s="103"/>
      <c r="E572" s="48" t="s">
        <v>1450</v>
      </c>
      <c r="F572" s="41" t="s">
        <v>900</v>
      </c>
      <c r="G572" s="41">
        <v>2019</v>
      </c>
      <c r="H572" s="41">
        <v>4</v>
      </c>
      <c r="I572" s="41">
        <v>160347</v>
      </c>
      <c r="J572" s="387">
        <f t="shared" si="19"/>
        <v>641388</v>
      </c>
      <c r="K572" s="41"/>
      <c r="L572" s="50">
        <v>4</v>
      </c>
      <c r="M572" s="41"/>
      <c r="N572" s="41"/>
      <c r="O572" s="41"/>
      <c r="T572" s="392"/>
    </row>
    <row r="573" spans="1:20" x14ac:dyDescent="0.2">
      <c r="A573" s="426">
        <v>561</v>
      </c>
      <c r="B573" s="41" t="s">
        <v>688</v>
      </c>
      <c r="C573" s="41" t="s">
        <v>476</v>
      </c>
      <c r="D573" s="103"/>
      <c r="E573" s="48" t="s">
        <v>1450</v>
      </c>
      <c r="F573" s="41" t="s">
        <v>900</v>
      </c>
      <c r="G573" s="41">
        <v>2019</v>
      </c>
      <c r="H573" s="41">
        <v>8</v>
      </c>
      <c r="I573" s="41">
        <v>81950</v>
      </c>
      <c r="J573" s="387">
        <f t="shared" si="19"/>
        <v>655600</v>
      </c>
      <c r="K573" s="41"/>
      <c r="L573" s="50">
        <v>8</v>
      </c>
      <c r="M573" s="41"/>
      <c r="N573" s="41"/>
      <c r="O573" s="41"/>
      <c r="T573" s="392"/>
    </row>
    <row r="574" spans="1:20" x14ac:dyDescent="0.2">
      <c r="A574" s="426">
        <v>562</v>
      </c>
      <c r="B574" s="41" t="s">
        <v>689</v>
      </c>
      <c r="C574" s="41" t="s">
        <v>476</v>
      </c>
      <c r="D574" s="103"/>
      <c r="E574" s="48" t="s">
        <v>1450</v>
      </c>
      <c r="F574" s="41" t="s">
        <v>900</v>
      </c>
      <c r="G574" s="41">
        <v>2019</v>
      </c>
      <c r="H574" s="41">
        <v>1</v>
      </c>
      <c r="I574" s="41">
        <v>407220</v>
      </c>
      <c r="J574" s="387">
        <f t="shared" si="19"/>
        <v>407220</v>
      </c>
      <c r="K574" s="41"/>
      <c r="L574" s="50">
        <v>1</v>
      </c>
      <c r="M574" s="41"/>
      <c r="N574" s="41"/>
      <c r="O574" s="41"/>
      <c r="T574" s="392"/>
    </row>
    <row r="575" spans="1:20" x14ac:dyDescent="0.2">
      <c r="A575" s="426">
        <v>563</v>
      </c>
      <c r="B575" s="41" t="s">
        <v>851</v>
      </c>
      <c r="C575" s="41" t="s">
        <v>476</v>
      </c>
      <c r="D575" s="103"/>
      <c r="E575" s="48" t="s">
        <v>1450</v>
      </c>
      <c r="F575" s="41" t="s">
        <v>901</v>
      </c>
      <c r="G575" s="41">
        <v>2019</v>
      </c>
      <c r="H575" s="41">
        <v>1</v>
      </c>
      <c r="I575" s="41">
        <v>166000</v>
      </c>
      <c r="J575" s="387">
        <f t="shared" si="19"/>
        <v>166000</v>
      </c>
      <c r="K575" s="41"/>
      <c r="L575" s="50">
        <v>1</v>
      </c>
      <c r="M575" s="41"/>
      <c r="N575" s="41"/>
      <c r="O575" s="41"/>
      <c r="T575" s="392"/>
    </row>
    <row r="576" spans="1:20" x14ac:dyDescent="0.2">
      <c r="A576" s="426">
        <v>564</v>
      </c>
      <c r="B576" s="41" t="s">
        <v>852</v>
      </c>
      <c r="C576" s="41" t="s">
        <v>476</v>
      </c>
      <c r="D576" s="103"/>
      <c r="E576" s="48" t="s">
        <v>1450</v>
      </c>
      <c r="F576" s="41" t="s">
        <v>901</v>
      </c>
      <c r="G576" s="41">
        <v>2019</v>
      </c>
      <c r="H576" s="41">
        <v>1</v>
      </c>
      <c r="I576" s="41">
        <v>260000</v>
      </c>
      <c r="J576" s="387">
        <f t="shared" si="19"/>
        <v>260000</v>
      </c>
      <c r="K576" s="41"/>
      <c r="L576" s="50">
        <v>1</v>
      </c>
      <c r="M576" s="41"/>
      <c r="N576" s="41"/>
      <c r="O576" s="41"/>
      <c r="T576" s="392"/>
    </row>
    <row r="577" spans="1:20" x14ac:dyDescent="0.2">
      <c r="A577" s="426">
        <v>565</v>
      </c>
      <c r="B577" s="41" t="s">
        <v>853</v>
      </c>
      <c r="C577" s="41" t="s">
        <v>476</v>
      </c>
      <c r="D577" s="103"/>
      <c r="E577" s="48" t="s">
        <v>1450</v>
      </c>
      <c r="F577" s="41" t="s">
        <v>901</v>
      </c>
      <c r="G577" s="41">
        <v>2019</v>
      </c>
      <c r="H577" s="41">
        <v>1</v>
      </c>
      <c r="I577" s="41">
        <v>387000</v>
      </c>
      <c r="J577" s="387">
        <f t="shared" si="19"/>
        <v>387000</v>
      </c>
      <c r="K577" s="41"/>
      <c r="L577" s="50">
        <v>1</v>
      </c>
      <c r="M577" s="41"/>
      <c r="N577" s="41"/>
      <c r="O577" s="41"/>
      <c r="T577" s="392"/>
    </row>
    <row r="578" spans="1:20" x14ac:dyDescent="0.2">
      <c r="A578" s="426">
        <v>566</v>
      </c>
      <c r="B578" s="41" t="s">
        <v>854</v>
      </c>
      <c r="C578" s="41" t="s">
        <v>476</v>
      </c>
      <c r="D578" s="103"/>
      <c r="E578" s="48" t="s">
        <v>1450</v>
      </c>
      <c r="F578" s="41" t="s">
        <v>901</v>
      </c>
      <c r="G578" s="41">
        <v>2019</v>
      </c>
      <c r="H578" s="41">
        <v>1</v>
      </c>
      <c r="I578" s="41">
        <v>365000</v>
      </c>
      <c r="J578" s="387">
        <f t="shared" si="19"/>
        <v>365000</v>
      </c>
      <c r="K578" s="41"/>
      <c r="L578" s="50">
        <v>1</v>
      </c>
      <c r="M578" s="41"/>
      <c r="N578" s="41"/>
      <c r="O578" s="41"/>
      <c r="T578" s="392"/>
    </row>
    <row r="579" spans="1:20" x14ac:dyDescent="0.2">
      <c r="A579" s="426">
        <v>567</v>
      </c>
      <c r="B579" s="41" t="s">
        <v>855</v>
      </c>
      <c r="C579" s="41" t="s">
        <v>476</v>
      </c>
      <c r="D579" s="103"/>
      <c r="E579" s="48" t="s">
        <v>1450</v>
      </c>
      <c r="F579" s="41" t="s">
        <v>901</v>
      </c>
      <c r="G579" s="41">
        <v>2019</v>
      </c>
      <c r="H579" s="41">
        <v>1</v>
      </c>
      <c r="I579" s="41">
        <v>212000</v>
      </c>
      <c r="J579" s="387">
        <f t="shared" si="19"/>
        <v>212000</v>
      </c>
      <c r="K579" s="41"/>
      <c r="L579" s="50">
        <v>1</v>
      </c>
      <c r="M579" s="41"/>
      <c r="N579" s="41"/>
      <c r="O579" s="41"/>
      <c r="T579" s="392"/>
    </row>
    <row r="580" spans="1:20" x14ac:dyDescent="0.2">
      <c r="A580" s="426">
        <v>568</v>
      </c>
      <c r="B580" s="41" t="s">
        <v>856</v>
      </c>
      <c r="C580" s="41" t="s">
        <v>476</v>
      </c>
      <c r="D580" s="103"/>
      <c r="E580" s="48" t="s">
        <v>1450</v>
      </c>
      <c r="F580" s="41" t="s">
        <v>901</v>
      </c>
      <c r="G580" s="41">
        <v>2019</v>
      </c>
      <c r="H580" s="41">
        <v>1</v>
      </c>
      <c r="I580" s="41">
        <v>215000</v>
      </c>
      <c r="J580" s="387">
        <f t="shared" si="19"/>
        <v>215000</v>
      </c>
      <c r="K580" s="41"/>
      <c r="L580" s="50">
        <v>1</v>
      </c>
      <c r="M580" s="41"/>
      <c r="N580" s="41"/>
      <c r="O580" s="41"/>
      <c r="T580" s="392"/>
    </row>
    <row r="581" spans="1:20" x14ac:dyDescent="0.2">
      <c r="A581" s="426">
        <v>569</v>
      </c>
      <c r="B581" s="41" t="s">
        <v>857</v>
      </c>
      <c r="C581" s="41" t="s">
        <v>476</v>
      </c>
      <c r="D581" s="103"/>
      <c r="E581" s="48" t="s">
        <v>1450</v>
      </c>
      <c r="F581" s="41" t="s">
        <v>901</v>
      </c>
      <c r="G581" s="41">
        <v>2019</v>
      </c>
      <c r="H581" s="41">
        <v>1</v>
      </c>
      <c r="I581" s="41">
        <v>505000</v>
      </c>
      <c r="J581" s="387">
        <f t="shared" si="19"/>
        <v>505000</v>
      </c>
      <c r="K581" s="41"/>
      <c r="L581" s="50">
        <v>1</v>
      </c>
      <c r="M581" s="41"/>
      <c r="N581" s="41"/>
      <c r="O581" s="41"/>
      <c r="T581" s="392"/>
    </row>
    <row r="582" spans="1:20" x14ac:dyDescent="0.2">
      <c r="A582" s="426">
        <v>570</v>
      </c>
      <c r="B582" s="41" t="s">
        <v>858</v>
      </c>
      <c r="C582" s="41" t="s">
        <v>476</v>
      </c>
      <c r="D582" s="103"/>
      <c r="E582" s="48" t="s">
        <v>1450</v>
      </c>
      <c r="F582" s="41" t="s">
        <v>901</v>
      </c>
      <c r="G582" s="41">
        <v>2019</v>
      </c>
      <c r="H582" s="41">
        <v>1</v>
      </c>
      <c r="I582" s="41">
        <v>492000</v>
      </c>
      <c r="J582" s="387">
        <f t="shared" si="19"/>
        <v>492000</v>
      </c>
      <c r="K582" s="41"/>
      <c r="L582" s="50">
        <v>1</v>
      </c>
      <c r="M582" s="41"/>
      <c r="N582" s="41"/>
      <c r="O582" s="41"/>
      <c r="T582" s="392"/>
    </row>
    <row r="583" spans="1:20" x14ac:dyDescent="0.2">
      <c r="A583" s="426">
        <v>571</v>
      </c>
      <c r="B583" s="41" t="s">
        <v>859</v>
      </c>
      <c r="C583" s="41" t="s">
        <v>476</v>
      </c>
      <c r="D583" s="103"/>
      <c r="E583" s="48" t="s">
        <v>1450</v>
      </c>
      <c r="F583" s="41" t="s">
        <v>901</v>
      </c>
      <c r="G583" s="41">
        <v>2019</v>
      </c>
      <c r="H583" s="41">
        <v>1</v>
      </c>
      <c r="I583" s="41">
        <v>388000</v>
      </c>
      <c r="J583" s="387">
        <f t="shared" si="19"/>
        <v>388000</v>
      </c>
      <c r="K583" s="41"/>
      <c r="L583" s="50">
        <v>1</v>
      </c>
      <c r="M583" s="41"/>
      <c r="N583" s="41"/>
      <c r="O583" s="41"/>
      <c r="T583" s="392"/>
    </row>
    <row r="584" spans="1:20" x14ac:dyDescent="0.2">
      <c r="A584" s="426">
        <v>572</v>
      </c>
      <c r="B584" s="41" t="s">
        <v>860</v>
      </c>
      <c r="C584" s="41" t="s">
        <v>476</v>
      </c>
      <c r="D584" s="103"/>
      <c r="E584" s="48" t="s">
        <v>1450</v>
      </c>
      <c r="F584" s="41" t="s">
        <v>901</v>
      </c>
      <c r="G584" s="41">
        <v>2019</v>
      </c>
      <c r="H584" s="41">
        <v>1</v>
      </c>
      <c r="I584" s="41">
        <v>396000</v>
      </c>
      <c r="J584" s="387">
        <f t="shared" si="19"/>
        <v>396000</v>
      </c>
      <c r="K584" s="41"/>
      <c r="L584" s="50">
        <v>1</v>
      </c>
      <c r="M584" s="41"/>
      <c r="N584" s="41"/>
      <c r="O584" s="41"/>
      <c r="T584" s="392"/>
    </row>
    <row r="585" spans="1:20" x14ac:dyDescent="0.2">
      <c r="A585" s="426">
        <v>573</v>
      </c>
      <c r="B585" s="41" t="s">
        <v>861</v>
      </c>
      <c r="C585" s="41" t="s">
        <v>476</v>
      </c>
      <c r="D585" s="103"/>
      <c r="E585" s="48" t="s">
        <v>1450</v>
      </c>
      <c r="F585" s="41" t="s">
        <v>901</v>
      </c>
      <c r="G585" s="41">
        <v>2019</v>
      </c>
      <c r="H585" s="41">
        <v>1</v>
      </c>
      <c r="I585" s="41">
        <v>451000</v>
      </c>
      <c r="J585" s="387">
        <f t="shared" si="19"/>
        <v>451000</v>
      </c>
      <c r="K585" s="41"/>
      <c r="L585" s="50">
        <v>1</v>
      </c>
      <c r="M585" s="41"/>
      <c r="N585" s="41"/>
      <c r="O585" s="41"/>
      <c r="T585" s="392"/>
    </row>
    <row r="586" spans="1:20" x14ac:dyDescent="0.2">
      <c r="A586" s="426">
        <v>574</v>
      </c>
      <c r="B586" s="41" t="s">
        <v>862</v>
      </c>
      <c r="C586" s="41" t="s">
        <v>476</v>
      </c>
      <c r="D586" s="103"/>
      <c r="E586" s="48" t="s">
        <v>1450</v>
      </c>
      <c r="F586" s="41" t="s">
        <v>901</v>
      </c>
      <c r="G586" s="41">
        <v>2019</v>
      </c>
      <c r="H586" s="41">
        <v>1</v>
      </c>
      <c r="I586" s="41">
        <v>365000</v>
      </c>
      <c r="J586" s="387">
        <f t="shared" si="19"/>
        <v>365000</v>
      </c>
      <c r="K586" s="41"/>
      <c r="L586" s="50">
        <v>1</v>
      </c>
      <c r="M586" s="41"/>
      <c r="N586" s="41"/>
      <c r="O586" s="41"/>
      <c r="T586" s="392"/>
    </row>
    <row r="587" spans="1:20" x14ac:dyDescent="0.2">
      <c r="A587" s="426">
        <v>575</v>
      </c>
      <c r="B587" s="41" t="s">
        <v>863</v>
      </c>
      <c r="C587" s="41" t="s">
        <v>476</v>
      </c>
      <c r="D587" s="103"/>
      <c r="E587" s="48" t="s">
        <v>1450</v>
      </c>
      <c r="F587" s="41" t="s">
        <v>901</v>
      </c>
      <c r="G587" s="41">
        <v>2019</v>
      </c>
      <c r="H587" s="41">
        <v>1</v>
      </c>
      <c r="I587" s="41">
        <v>189000</v>
      </c>
      <c r="J587" s="387">
        <f t="shared" si="19"/>
        <v>189000</v>
      </c>
      <c r="K587" s="41"/>
      <c r="L587" s="50">
        <v>1</v>
      </c>
      <c r="M587" s="41"/>
      <c r="N587" s="41"/>
      <c r="O587" s="41"/>
      <c r="T587" s="392"/>
    </row>
    <row r="588" spans="1:20" x14ac:dyDescent="0.2">
      <c r="A588" s="426">
        <v>576</v>
      </c>
      <c r="B588" s="41" t="s">
        <v>864</v>
      </c>
      <c r="C588" s="41" t="s">
        <v>476</v>
      </c>
      <c r="D588" s="103"/>
      <c r="E588" s="48" t="s">
        <v>1450</v>
      </c>
      <c r="F588" s="41" t="s">
        <v>901</v>
      </c>
      <c r="G588" s="41">
        <v>2019</v>
      </c>
      <c r="H588" s="41">
        <v>1</v>
      </c>
      <c r="I588" s="41">
        <v>158000</v>
      </c>
      <c r="J588" s="387">
        <f t="shared" si="19"/>
        <v>158000</v>
      </c>
      <c r="K588" s="41"/>
      <c r="L588" s="50">
        <v>1</v>
      </c>
      <c r="M588" s="41"/>
      <c r="N588" s="41"/>
      <c r="O588" s="41"/>
      <c r="T588" s="392"/>
    </row>
    <row r="589" spans="1:20" x14ac:dyDescent="0.2">
      <c r="A589" s="426">
        <v>577</v>
      </c>
      <c r="B589" s="41" t="s">
        <v>865</v>
      </c>
      <c r="C589" s="41" t="s">
        <v>476</v>
      </c>
      <c r="D589" s="103"/>
      <c r="E589" s="48" t="s">
        <v>1450</v>
      </c>
      <c r="F589" s="41" t="s">
        <v>901</v>
      </c>
      <c r="G589" s="41">
        <v>2019</v>
      </c>
      <c r="H589" s="41">
        <v>1</v>
      </c>
      <c r="I589" s="41">
        <v>133000</v>
      </c>
      <c r="J589" s="387">
        <f t="shared" si="19"/>
        <v>133000</v>
      </c>
      <c r="K589" s="41"/>
      <c r="L589" s="50">
        <v>1</v>
      </c>
      <c r="M589" s="41"/>
      <c r="N589" s="41"/>
      <c r="O589" s="41"/>
      <c r="T589" s="392"/>
    </row>
    <row r="590" spans="1:20" x14ac:dyDescent="0.2">
      <c r="A590" s="426">
        <v>578</v>
      </c>
      <c r="B590" s="41" t="s">
        <v>866</v>
      </c>
      <c r="C590" s="41" t="s">
        <v>476</v>
      </c>
      <c r="D590" s="103"/>
      <c r="E590" s="48" t="s">
        <v>1450</v>
      </c>
      <c r="F590" s="41" t="s">
        <v>901</v>
      </c>
      <c r="G590" s="41">
        <v>2019</v>
      </c>
      <c r="H590" s="41">
        <v>1</v>
      </c>
      <c r="I590" s="41">
        <v>276000</v>
      </c>
      <c r="J590" s="387">
        <f t="shared" si="19"/>
        <v>276000</v>
      </c>
      <c r="K590" s="41"/>
      <c r="L590" s="50">
        <v>1</v>
      </c>
      <c r="M590" s="41"/>
      <c r="N590" s="41"/>
      <c r="O590" s="41"/>
      <c r="T590" s="392"/>
    </row>
    <row r="591" spans="1:20" x14ac:dyDescent="0.2">
      <c r="A591" s="426">
        <v>579</v>
      </c>
      <c r="B591" s="41" t="s">
        <v>867</v>
      </c>
      <c r="C591" s="41" t="s">
        <v>476</v>
      </c>
      <c r="D591" s="103"/>
      <c r="E591" s="48" t="s">
        <v>1450</v>
      </c>
      <c r="F591" s="41" t="s">
        <v>901</v>
      </c>
      <c r="G591" s="41">
        <v>2019</v>
      </c>
      <c r="H591" s="41">
        <v>1</v>
      </c>
      <c r="I591" s="41">
        <v>292000</v>
      </c>
      <c r="J591" s="387">
        <f t="shared" si="19"/>
        <v>292000</v>
      </c>
      <c r="K591" s="41"/>
      <c r="L591" s="50">
        <v>1</v>
      </c>
      <c r="M591" s="41"/>
      <c r="N591" s="41"/>
      <c r="O591" s="41"/>
      <c r="T591" s="392"/>
    </row>
    <row r="592" spans="1:20" x14ac:dyDescent="0.2">
      <c r="A592" s="426">
        <v>580</v>
      </c>
      <c r="B592" s="41" t="s">
        <v>868</v>
      </c>
      <c r="C592" s="41" t="s">
        <v>476</v>
      </c>
      <c r="D592" s="103"/>
      <c r="E592" s="48" t="s">
        <v>1450</v>
      </c>
      <c r="F592" s="41" t="s">
        <v>901</v>
      </c>
      <c r="G592" s="41">
        <v>2019</v>
      </c>
      <c r="H592" s="41">
        <v>1</v>
      </c>
      <c r="I592" s="41">
        <v>342000</v>
      </c>
      <c r="J592" s="387">
        <f t="shared" si="19"/>
        <v>342000</v>
      </c>
      <c r="K592" s="41"/>
      <c r="L592" s="50">
        <v>1</v>
      </c>
      <c r="M592" s="41"/>
      <c r="N592" s="41"/>
      <c r="O592" s="41"/>
      <c r="T592" s="392"/>
    </row>
    <row r="593" spans="1:20" x14ac:dyDescent="0.2">
      <c r="A593" s="426">
        <v>581</v>
      </c>
      <c r="B593" s="41" t="s">
        <v>869</v>
      </c>
      <c r="C593" s="41" t="s">
        <v>476</v>
      </c>
      <c r="D593" s="103"/>
      <c r="E593" s="48" t="s">
        <v>1450</v>
      </c>
      <c r="F593" s="41" t="s">
        <v>901</v>
      </c>
      <c r="G593" s="41">
        <v>2019</v>
      </c>
      <c r="H593" s="41">
        <v>1</v>
      </c>
      <c r="I593" s="41">
        <v>290000</v>
      </c>
      <c r="J593" s="387">
        <f t="shared" si="19"/>
        <v>290000</v>
      </c>
      <c r="K593" s="41"/>
      <c r="L593" s="50">
        <v>1</v>
      </c>
      <c r="M593" s="41"/>
      <c r="N593" s="41"/>
      <c r="O593" s="41"/>
      <c r="T593" s="392"/>
    </row>
    <row r="594" spans="1:20" x14ac:dyDescent="0.2">
      <c r="A594" s="426">
        <v>582</v>
      </c>
      <c r="B594" s="41" t="s">
        <v>870</v>
      </c>
      <c r="C594" s="41" t="s">
        <v>476</v>
      </c>
      <c r="D594" s="103"/>
      <c r="E594" s="48" t="s">
        <v>1450</v>
      </c>
      <c r="F594" s="41" t="s">
        <v>901</v>
      </c>
      <c r="G594" s="41">
        <v>2019</v>
      </c>
      <c r="H594" s="41">
        <v>1</v>
      </c>
      <c r="I594" s="41">
        <v>272000</v>
      </c>
      <c r="J594" s="387">
        <f t="shared" si="19"/>
        <v>272000</v>
      </c>
      <c r="K594" s="41"/>
      <c r="L594" s="50">
        <v>1</v>
      </c>
      <c r="M594" s="41"/>
      <c r="N594" s="41"/>
      <c r="O594" s="41"/>
      <c r="T594" s="392"/>
    </row>
    <row r="595" spans="1:20" x14ac:dyDescent="0.2">
      <c r="A595" s="426">
        <v>583</v>
      </c>
      <c r="B595" s="41" t="s">
        <v>871</v>
      </c>
      <c r="C595" s="41" t="s">
        <v>476</v>
      </c>
      <c r="D595" s="103"/>
      <c r="E595" s="48" t="s">
        <v>1450</v>
      </c>
      <c r="F595" s="41" t="s">
        <v>901</v>
      </c>
      <c r="G595" s="41">
        <v>2019</v>
      </c>
      <c r="H595" s="41">
        <v>1</v>
      </c>
      <c r="I595" s="41">
        <v>409000</v>
      </c>
      <c r="J595" s="387">
        <f t="shared" si="19"/>
        <v>409000</v>
      </c>
      <c r="K595" s="41"/>
      <c r="L595" s="50">
        <v>1</v>
      </c>
      <c r="M595" s="41"/>
      <c r="N595" s="41"/>
      <c r="O595" s="41"/>
      <c r="T595" s="392"/>
    </row>
    <row r="596" spans="1:20" x14ac:dyDescent="0.2">
      <c r="A596" s="426">
        <v>584</v>
      </c>
      <c r="B596" s="41" t="s">
        <v>872</v>
      </c>
      <c r="C596" s="41" t="s">
        <v>476</v>
      </c>
      <c r="D596" s="103"/>
      <c r="E596" s="48" t="s">
        <v>1450</v>
      </c>
      <c r="F596" s="41" t="s">
        <v>901</v>
      </c>
      <c r="G596" s="41">
        <v>2019</v>
      </c>
      <c r="H596" s="41">
        <v>1</v>
      </c>
      <c r="I596" s="41">
        <v>195000</v>
      </c>
      <c r="J596" s="387">
        <f t="shared" si="19"/>
        <v>195000</v>
      </c>
      <c r="K596" s="41"/>
      <c r="L596" s="50">
        <v>1</v>
      </c>
      <c r="M596" s="41"/>
      <c r="N596" s="41"/>
      <c r="O596" s="41"/>
      <c r="T596" s="392"/>
    </row>
    <row r="597" spans="1:20" x14ac:dyDescent="0.2">
      <c r="A597" s="426">
        <v>585</v>
      </c>
      <c r="B597" s="41" t="s">
        <v>873</v>
      </c>
      <c r="C597" s="41" t="s">
        <v>476</v>
      </c>
      <c r="D597" s="103"/>
      <c r="E597" s="48" t="s">
        <v>1450</v>
      </c>
      <c r="F597" s="41" t="s">
        <v>901</v>
      </c>
      <c r="G597" s="41">
        <v>2019</v>
      </c>
      <c r="H597" s="41">
        <v>1</v>
      </c>
      <c r="I597" s="41">
        <v>210000</v>
      </c>
      <c r="J597" s="387">
        <f t="shared" si="19"/>
        <v>210000</v>
      </c>
      <c r="K597" s="41"/>
      <c r="L597" s="50">
        <v>1</v>
      </c>
      <c r="M597" s="41"/>
      <c r="N597" s="41"/>
      <c r="O597" s="41"/>
      <c r="T597" s="392"/>
    </row>
    <row r="598" spans="1:20" x14ac:dyDescent="0.2">
      <c r="A598" s="426">
        <v>586</v>
      </c>
      <c r="B598" s="41" t="s">
        <v>874</v>
      </c>
      <c r="C598" s="41" t="s">
        <v>476</v>
      </c>
      <c r="D598" s="103"/>
      <c r="E598" s="48" t="s">
        <v>1450</v>
      </c>
      <c r="F598" s="41" t="s">
        <v>901</v>
      </c>
      <c r="G598" s="41">
        <v>2019</v>
      </c>
      <c r="H598" s="41">
        <v>1</v>
      </c>
      <c r="I598" s="41">
        <v>181000</v>
      </c>
      <c r="J598" s="387">
        <f t="shared" si="19"/>
        <v>181000</v>
      </c>
      <c r="K598" s="41"/>
      <c r="L598" s="50">
        <v>1</v>
      </c>
      <c r="M598" s="41"/>
      <c r="N598" s="41"/>
      <c r="O598" s="41"/>
      <c r="T598" s="392"/>
    </row>
    <row r="599" spans="1:20" x14ac:dyDescent="0.2">
      <c r="A599" s="426">
        <v>587</v>
      </c>
      <c r="B599" s="41" t="s">
        <v>875</v>
      </c>
      <c r="C599" s="41" t="s">
        <v>476</v>
      </c>
      <c r="D599" s="103"/>
      <c r="E599" s="48" t="s">
        <v>1450</v>
      </c>
      <c r="F599" s="41" t="s">
        <v>901</v>
      </c>
      <c r="G599" s="41">
        <v>2019</v>
      </c>
      <c r="H599" s="41">
        <v>1</v>
      </c>
      <c r="I599" s="41">
        <v>293000</v>
      </c>
      <c r="J599" s="387">
        <f t="shared" si="19"/>
        <v>293000</v>
      </c>
      <c r="K599" s="41"/>
      <c r="L599" s="50">
        <v>1</v>
      </c>
      <c r="M599" s="41"/>
      <c r="N599" s="41"/>
      <c r="O599" s="41"/>
      <c r="T599" s="392"/>
    </row>
    <row r="600" spans="1:20" x14ac:dyDescent="0.2">
      <c r="A600" s="426">
        <v>588</v>
      </c>
      <c r="B600" s="41" t="s">
        <v>876</v>
      </c>
      <c r="C600" s="41" t="s">
        <v>476</v>
      </c>
      <c r="D600" s="103"/>
      <c r="E600" s="48" t="s">
        <v>1450</v>
      </c>
      <c r="F600" s="41" t="s">
        <v>901</v>
      </c>
      <c r="G600" s="41">
        <v>2019</v>
      </c>
      <c r="H600" s="41">
        <v>1</v>
      </c>
      <c r="I600" s="41">
        <v>234000</v>
      </c>
      <c r="J600" s="387">
        <f t="shared" si="19"/>
        <v>234000</v>
      </c>
      <c r="K600" s="41"/>
      <c r="L600" s="50">
        <v>1</v>
      </c>
      <c r="M600" s="41"/>
      <c r="N600" s="41"/>
      <c r="O600" s="41"/>
      <c r="T600" s="392"/>
    </row>
    <row r="601" spans="1:20" x14ac:dyDescent="0.2">
      <c r="A601" s="426">
        <v>589</v>
      </c>
      <c r="B601" s="41" t="s">
        <v>877</v>
      </c>
      <c r="C601" s="41" t="s">
        <v>476</v>
      </c>
      <c r="D601" s="103"/>
      <c r="E601" s="48" t="s">
        <v>1450</v>
      </c>
      <c r="F601" s="41" t="s">
        <v>901</v>
      </c>
      <c r="G601" s="41">
        <v>2019</v>
      </c>
      <c r="H601" s="41">
        <v>1</v>
      </c>
      <c r="I601" s="41">
        <v>324000</v>
      </c>
      <c r="J601" s="387">
        <f t="shared" si="19"/>
        <v>324000</v>
      </c>
      <c r="K601" s="41"/>
      <c r="L601" s="50">
        <v>1</v>
      </c>
      <c r="M601" s="41"/>
      <c r="N601" s="41"/>
      <c r="O601" s="41"/>
      <c r="T601" s="392"/>
    </row>
    <row r="602" spans="1:20" x14ac:dyDescent="0.2">
      <c r="A602" s="426">
        <v>590</v>
      </c>
      <c r="B602" s="41" t="s">
        <v>878</v>
      </c>
      <c r="C602" s="41" t="s">
        <v>476</v>
      </c>
      <c r="D602" s="103"/>
      <c r="E602" s="48" t="s">
        <v>1450</v>
      </c>
      <c r="F602" s="41" t="s">
        <v>901</v>
      </c>
      <c r="G602" s="41">
        <v>2019</v>
      </c>
      <c r="H602" s="41">
        <v>1</v>
      </c>
      <c r="I602" s="41">
        <v>172000</v>
      </c>
      <c r="J602" s="387">
        <f t="shared" si="19"/>
        <v>172000</v>
      </c>
      <c r="K602" s="41"/>
      <c r="L602" s="50">
        <v>1</v>
      </c>
      <c r="M602" s="41"/>
      <c r="N602" s="41"/>
      <c r="O602" s="41"/>
      <c r="T602" s="392"/>
    </row>
    <row r="603" spans="1:20" x14ac:dyDescent="0.2">
      <c r="A603" s="426">
        <v>591</v>
      </c>
      <c r="B603" s="41" t="s">
        <v>879</v>
      </c>
      <c r="C603" s="41" t="s">
        <v>476</v>
      </c>
      <c r="D603" s="103"/>
      <c r="E603" s="48" t="s">
        <v>1450</v>
      </c>
      <c r="F603" s="41" t="s">
        <v>901</v>
      </c>
      <c r="G603" s="41">
        <v>2019</v>
      </c>
      <c r="H603" s="41">
        <v>1</v>
      </c>
      <c r="I603" s="41">
        <v>402000</v>
      </c>
      <c r="J603" s="387">
        <f t="shared" ref="J603:J609" si="20">H603*I603</f>
        <v>402000</v>
      </c>
      <c r="K603" s="41"/>
      <c r="L603" s="50">
        <v>1</v>
      </c>
      <c r="M603" s="41"/>
      <c r="N603" s="41"/>
      <c r="O603" s="41"/>
      <c r="T603" s="392"/>
    </row>
    <row r="604" spans="1:20" x14ac:dyDescent="0.2">
      <c r="A604" s="426">
        <v>592</v>
      </c>
      <c r="B604" s="41" t="s">
        <v>880</v>
      </c>
      <c r="C604" s="41" t="s">
        <v>476</v>
      </c>
      <c r="D604" s="103"/>
      <c r="E604" s="48" t="s">
        <v>1450</v>
      </c>
      <c r="F604" s="41" t="s">
        <v>901</v>
      </c>
      <c r="G604" s="41">
        <v>2019</v>
      </c>
      <c r="H604" s="41">
        <v>1</v>
      </c>
      <c r="I604" s="41">
        <v>226000</v>
      </c>
      <c r="J604" s="387">
        <f t="shared" si="20"/>
        <v>226000</v>
      </c>
      <c r="K604" s="41"/>
      <c r="L604" s="50">
        <v>1</v>
      </c>
      <c r="M604" s="41"/>
      <c r="N604" s="41"/>
      <c r="O604" s="41"/>
      <c r="T604" s="392"/>
    </row>
    <row r="605" spans="1:20" x14ac:dyDescent="0.2">
      <c r="A605" s="426">
        <v>593</v>
      </c>
      <c r="B605" s="41" t="s">
        <v>881</v>
      </c>
      <c r="C605" s="41" t="s">
        <v>476</v>
      </c>
      <c r="D605" s="103"/>
      <c r="E605" s="48" t="s">
        <v>1450</v>
      </c>
      <c r="F605" s="41" t="s">
        <v>902</v>
      </c>
      <c r="G605" s="41">
        <v>2019</v>
      </c>
      <c r="H605" s="41">
        <v>310</v>
      </c>
      <c r="I605" s="41">
        <v>84000</v>
      </c>
      <c r="J605" s="387">
        <f t="shared" si="20"/>
        <v>26040000</v>
      </c>
      <c r="K605" s="41"/>
      <c r="L605" s="50">
        <v>310</v>
      </c>
      <c r="M605" s="41"/>
      <c r="N605" s="41"/>
      <c r="O605" s="41"/>
      <c r="T605" s="392"/>
    </row>
    <row r="606" spans="1:20" x14ac:dyDescent="0.2">
      <c r="A606" s="426">
        <v>594</v>
      </c>
      <c r="B606" s="41" t="s">
        <v>882</v>
      </c>
      <c r="C606" s="41" t="s">
        <v>476</v>
      </c>
      <c r="D606" s="103"/>
      <c r="E606" s="48" t="s">
        <v>1450</v>
      </c>
      <c r="F606" s="41" t="s">
        <v>903</v>
      </c>
      <c r="G606" s="41">
        <v>2019</v>
      </c>
      <c r="H606" s="41">
        <v>310</v>
      </c>
      <c r="I606" s="41">
        <v>97000</v>
      </c>
      <c r="J606" s="387">
        <f t="shared" si="20"/>
        <v>30070000</v>
      </c>
      <c r="K606" s="41"/>
      <c r="L606" s="50">
        <v>310</v>
      </c>
      <c r="M606" s="41"/>
      <c r="N606" s="41"/>
      <c r="O606" s="41"/>
      <c r="T606" s="392"/>
    </row>
    <row r="607" spans="1:20" x14ac:dyDescent="0.2">
      <c r="A607" s="426">
        <v>595</v>
      </c>
      <c r="B607" s="41" t="s">
        <v>883</v>
      </c>
      <c r="C607" s="41" t="s">
        <v>476</v>
      </c>
      <c r="D607" s="103"/>
      <c r="E607" s="48" t="s">
        <v>1450</v>
      </c>
      <c r="F607" s="41" t="s">
        <v>904</v>
      </c>
      <c r="G607" s="41">
        <v>2019</v>
      </c>
      <c r="H607" s="41">
        <v>310</v>
      </c>
      <c r="I607" s="41">
        <v>108000</v>
      </c>
      <c r="J607" s="387">
        <f t="shared" si="20"/>
        <v>33480000</v>
      </c>
      <c r="K607" s="41"/>
      <c r="L607" s="50">
        <v>310</v>
      </c>
      <c r="M607" s="41"/>
      <c r="N607" s="41"/>
      <c r="O607" s="41"/>
      <c r="T607" s="392"/>
    </row>
    <row r="608" spans="1:20" x14ac:dyDescent="0.2">
      <c r="A608" s="426">
        <v>596</v>
      </c>
      <c r="B608" s="41" t="s">
        <v>884</v>
      </c>
      <c r="C608" s="41" t="s">
        <v>476</v>
      </c>
      <c r="D608" s="103"/>
      <c r="E608" s="48" t="s">
        <v>1450</v>
      </c>
      <c r="F608" s="41" t="s">
        <v>905</v>
      </c>
      <c r="G608" s="41">
        <v>2019</v>
      </c>
      <c r="H608" s="41">
        <v>4</v>
      </c>
      <c r="I608" s="41">
        <v>131000</v>
      </c>
      <c r="J608" s="387">
        <f t="shared" si="20"/>
        <v>524000</v>
      </c>
      <c r="K608" s="41"/>
      <c r="L608" s="50">
        <v>4</v>
      </c>
      <c r="M608" s="41"/>
      <c r="N608" s="41"/>
      <c r="O608" s="41"/>
      <c r="T608" s="392"/>
    </row>
    <row r="609" spans="1:20" x14ac:dyDescent="0.2">
      <c r="A609" s="426">
        <v>597</v>
      </c>
      <c r="B609" s="41" t="s">
        <v>885</v>
      </c>
      <c r="C609" s="41" t="s">
        <v>476</v>
      </c>
      <c r="D609" s="103"/>
      <c r="E609" s="48" t="s">
        <v>1450</v>
      </c>
      <c r="F609" s="41" t="s">
        <v>905</v>
      </c>
      <c r="G609" s="41">
        <v>2019</v>
      </c>
      <c r="H609" s="41">
        <v>5</v>
      </c>
      <c r="I609" s="41">
        <v>178500</v>
      </c>
      <c r="J609" s="387">
        <f t="shared" si="20"/>
        <v>892500</v>
      </c>
      <c r="K609" s="41"/>
      <c r="L609" s="50">
        <v>5</v>
      </c>
      <c r="M609" s="41"/>
      <c r="N609" s="41"/>
      <c r="O609" s="41"/>
      <c r="T609" s="392"/>
    </row>
    <row r="610" spans="1:20" x14ac:dyDescent="0.2">
      <c r="A610" s="426">
        <v>598</v>
      </c>
      <c r="B610" s="41" t="s">
        <v>886</v>
      </c>
      <c r="C610" s="41" t="s">
        <v>476</v>
      </c>
      <c r="D610" s="103"/>
      <c r="E610" s="48" t="s">
        <v>1450</v>
      </c>
      <c r="F610" s="41" t="s">
        <v>905</v>
      </c>
      <c r="G610" s="41">
        <v>2019</v>
      </c>
      <c r="H610" s="41">
        <v>2</v>
      </c>
      <c r="I610" s="41">
        <v>115200</v>
      </c>
      <c r="J610" s="387">
        <f t="shared" ref="J610:J617" si="21">H610*I610</f>
        <v>230400</v>
      </c>
      <c r="K610" s="41"/>
      <c r="L610" s="50">
        <v>2</v>
      </c>
      <c r="M610" s="41"/>
      <c r="N610" s="41"/>
      <c r="O610" s="41"/>
      <c r="T610" s="392"/>
    </row>
    <row r="611" spans="1:20" x14ac:dyDescent="0.2">
      <c r="A611" s="426">
        <v>599</v>
      </c>
      <c r="B611" s="41" t="s">
        <v>887</v>
      </c>
      <c r="C611" s="41" t="s">
        <v>476</v>
      </c>
      <c r="D611" s="103"/>
      <c r="E611" s="48" t="s">
        <v>1450</v>
      </c>
      <c r="F611" s="41" t="s">
        <v>905</v>
      </c>
      <c r="G611" s="41">
        <v>2019</v>
      </c>
      <c r="H611" s="41">
        <v>2</v>
      </c>
      <c r="I611" s="41">
        <v>71150</v>
      </c>
      <c r="J611" s="387">
        <f t="shared" si="21"/>
        <v>142300</v>
      </c>
      <c r="K611" s="41"/>
      <c r="L611" s="50">
        <v>2</v>
      </c>
      <c r="M611" s="41"/>
      <c r="N611" s="41"/>
      <c r="O611" s="41"/>
      <c r="T611" s="392"/>
    </row>
    <row r="612" spans="1:20" x14ac:dyDescent="0.2">
      <c r="A612" s="426">
        <v>600</v>
      </c>
      <c r="B612" s="41" t="s">
        <v>888</v>
      </c>
      <c r="C612" s="41" t="s">
        <v>476</v>
      </c>
      <c r="D612" s="103"/>
      <c r="E612" s="48" t="s">
        <v>1450</v>
      </c>
      <c r="F612" s="41" t="s">
        <v>905</v>
      </c>
      <c r="G612" s="41">
        <v>2019</v>
      </c>
      <c r="H612" s="41">
        <v>2</v>
      </c>
      <c r="I612" s="41">
        <v>79250</v>
      </c>
      <c r="J612" s="387">
        <f t="shared" si="21"/>
        <v>158500</v>
      </c>
      <c r="K612" s="41"/>
      <c r="L612" s="50">
        <v>2</v>
      </c>
      <c r="M612" s="41"/>
      <c r="N612" s="41"/>
      <c r="O612" s="41"/>
      <c r="T612" s="392"/>
    </row>
    <row r="613" spans="1:20" x14ac:dyDescent="0.2">
      <c r="A613" s="426">
        <v>601</v>
      </c>
      <c r="B613" s="41" t="s">
        <v>889</v>
      </c>
      <c r="C613" s="41" t="s">
        <v>476</v>
      </c>
      <c r="D613" s="103"/>
      <c r="E613" s="48" t="s">
        <v>1450</v>
      </c>
      <c r="F613" s="41" t="s">
        <v>905</v>
      </c>
      <c r="G613" s="41">
        <v>2019</v>
      </c>
      <c r="H613" s="41">
        <v>5</v>
      </c>
      <c r="I613" s="41">
        <v>85000</v>
      </c>
      <c r="J613" s="387">
        <f t="shared" si="21"/>
        <v>425000</v>
      </c>
      <c r="K613" s="41"/>
      <c r="L613" s="50">
        <v>5</v>
      </c>
      <c r="M613" s="41"/>
      <c r="N613" s="41"/>
      <c r="O613" s="41"/>
      <c r="T613" s="392"/>
    </row>
    <row r="614" spans="1:20" x14ac:dyDescent="0.2">
      <c r="A614" s="426">
        <v>602</v>
      </c>
      <c r="B614" s="41" t="s">
        <v>890</v>
      </c>
      <c r="C614" s="41" t="s">
        <v>476</v>
      </c>
      <c r="D614" s="103"/>
      <c r="E614" s="48" t="s">
        <v>1450</v>
      </c>
      <c r="F614" s="41" t="s">
        <v>905</v>
      </c>
      <c r="G614" s="41">
        <v>2019</v>
      </c>
      <c r="H614" s="41">
        <v>5</v>
      </c>
      <c r="I614" s="41">
        <v>122000</v>
      </c>
      <c r="J614" s="387">
        <f t="shared" si="21"/>
        <v>610000</v>
      </c>
      <c r="K614" s="41"/>
      <c r="L614" s="50">
        <v>5</v>
      </c>
      <c r="M614" s="41"/>
      <c r="N614" s="41"/>
      <c r="O614" s="41"/>
      <c r="T614" s="392"/>
    </row>
    <row r="615" spans="1:20" x14ac:dyDescent="0.2">
      <c r="A615" s="426">
        <v>603</v>
      </c>
      <c r="B615" s="41" t="s">
        <v>891</v>
      </c>
      <c r="C615" s="41" t="s">
        <v>476</v>
      </c>
      <c r="D615" s="103"/>
      <c r="E615" s="48" t="s">
        <v>1450</v>
      </c>
      <c r="F615" s="41" t="s">
        <v>905</v>
      </c>
      <c r="G615" s="41">
        <v>2019</v>
      </c>
      <c r="H615" s="41">
        <v>5</v>
      </c>
      <c r="I615" s="41">
        <v>87000</v>
      </c>
      <c r="J615" s="387">
        <f t="shared" si="21"/>
        <v>435000</v>
      </c>
      <c r="K615" s="41"/>
      <c r="L615" s="50">
        <v>5</v>
      </c>
      <c r="M615" s="41"/>
      <c r="N615" s="41"/>
      <c r="O615" s="41"/>
      <c r="T615" s="392"/>
    </row>
    <row r="616" spans="1:20" x14ac:dyDescent="0.2">
      <c r="A616" s="426">
        <v>604</v>
      </c>
      <c r="B616" s="41" t="s">
        <v>892</v>
      </c>
      <c r="C616" s="41" t="s">
        <v>476</v>
      </c>
      <c r="D616" s="103"/>
      <c r="E616" s="48" t="s">
        <v>1450</v>
      </c>
      <c r="F616" s="41" t="s">
        <v>906</v>
      </c>
      <c r="G616" s="41">
        <v>2019</v>
      </c>
      <c r="H616" s="41">
        <v>320</v>
      </c>
      <c r="I616" s="41">
        <v>53500</v>
      </c>
      <c r="J616" s="387">
        <f t="shared" si="21"/>
        <v>17120000</v>
      </c>
      <c r="K616" s="41"/>
      <c r="L616" s="50">
        <v>320</v>
      </c>
      <c r="M616" s="41"/>
      <c r="N616" s="41"/>
      <c r="O616" s="41"/>
      <c r="T616" s="392"/>
    </row>
    <row r="617" spans="1:20" x14ac:dyDescent="0.2">
      <c r="A617" s="426">
        <v>605</v>
      </c>
      <c r="B617" s="41" t="s">
        <v>893</v>
      </c>
      <c r="C617" s="41" t="s">
        <v>476</v>
      </c>
      <c r="D617" s="103"/>
      <c r="E617" s="48" t="s">
        <v>1450</v>
      </c>
      <c r="F617" s="41" t="s">
        <v>906</v>
      </c>
      <c r="G617" s="41">
        <v>2019</v>
      </c>
      <c r="H617" s="41">
        <v>310</v>
      </c>
      <c r="I617" s="41">
        <v>55500</v>
      </c>
      <c r="J617" s="387">
        <f t="shared" si="21"/>
        <v>17205000</v>
      </c>
      <c r="K617" s="41"/>
      <c r="L617" s="50">
        <v>310</v>
      </c>
      <c r="M617" s="41"/>
      <c r="N617" s="41"/>
      <c r="O617" s="516"/>
      <c r="T617" s="392"/>
    </row>
    <row r="618" spans="1:20" ht="45" x14ac:dyDescent="0.2">
      <c r="A618" s="426">
        <v>606</v>
      </c>
      <c r="B618" s="413" t="s">
        <v>1474</v>
      </c>
      <c r="C618" s="41" t="s">
        <v>491</v>
      </c>
      <c r="D618" s="103"/>
      <c r="E618" s="48" t="s">
        <v>1450</v>
      </c>
      <c r="F618" s="41" t="s">
        <v>1476</v>
      </c>
      <c r="G618" s="41">
        <v>2020</v>
      </c>
      <c r="H618" s="41">
        <v>60</v>
      </c>
      <c r="I618" s="41">
        <v>90000</v>
      </c>
      <c r="J618" s="387">
        <f t="shared" ref="J618:J623" si="22">H618*I618</f>
        <v>5400000</v>
      </c>
      <c r="K618" s="41"/>
      <c r="L618" s="50">
        <f>H618</f>
        <v>60</v>
      </c>
      <c r="M618" s="41"/>
      <c r="N618" s="41"/>
      <c r="O618" s="41"/>
      <c r="T618" s="392"/>
    </row>
    <row r="619" spans="1:20" ht="45" x14ac:dyDescent="0.2">
      <c r="A619" s="426">
        <v>607</v>
      </c>
      <c r="B619" s="413" t="s">
        <v>1475</v>
      </c>
      <c r="C619" s="41" t="s">
        <v>491</v>
      </c>
      <c r="D619" s="103"/>
      <c r="E619" s="48" t="s">
        <v>1450</v>
      </c>
      <c r="F619" s="41" t="s">
        <v>1476</v>
      </c>
      <c r="G619" s="41">
        <v>2020</v>
      </c>
      <c r="H619" s="41">
        <v>60</v>
      </c>
      <c r="I619" s="41">
        <v>90000</v>
      </c>
      <c r="J619" s="387">
        <f t="shared" si="22"/>
        <v>5400000</v>
      </c>
      <c r="K619" s="41"/>
      <c r="L619" s="50">
        <f t="shared" ref="L619:L780" si="23">H619</f>
        <v>60</v>
      </c>
      <c r="M619" s="41"/>
      <c r="N619" s="41"/>
      <c r="O619" s="41"/>
      <c r="T619" s="392"/>
    </row>
    <row r="620" spans="1:20" ht="25.5" x14ac:dyDescent="0.2">
      <c r="A620" s="426">
        <v>608</v>
      </c>
      <c r="B620" s="414" t="s">
        <v>1477</v>
      </c>
      <c r="C620" s="41" t="s">
        <v>307</v>
      </c>
      <c r="D620" s="103"/>
      <c r="E620" s="48" t="s">
        <v>1450</v>
      </c>
      <c r="F620" s="41" t="s">
        <v>1476</v>
      </c>
      <c r="G620" s="41">
        <v>2020</v>
      </c>
      <c r="H620" s="41">
        <v>38</v>
      </c>
      <c r="I620" s="41">
        <v>100000</v>
      </c>
      <c r="J620" s="387">
        <f t="shared" si="22"/>
        <v>3800000</v>
      </c>
      <c r="K620" s="41"/>
      <c r="L620" s="50">
        <f t="shared" si="23"/>
        <v>38</v>
      </c>
      <c r="M620" s="41"/>
      <c r="N620" s="41"/>
      <c r="O620" s="41"/>
      <c r="T620" s="392"/>
    </row>
    <row r="621" spans="1:20" ht="25.5" x14ac:dyDescent="0.2">
      <c r="A621" s="426">
        <v>609</v>
      </c>
      <c r="B621" s="414" t="s">
        <v>1478</v>
      </c>
      <c r="C621" s="41" t="s">
        <v>307</v>
      </c>
      <c r="D621" s="103"/>
      <c r="E621" s="48" t="s">
        <v>1450</v>
      </c>
      <c r="F621" s="41" t="s">
        <v>1476</v>
      </c>
      <c r="G621" s="41">
        <v>2020</v>
      </c>
      <c r="H621" s="41">
        <v>38</v>
      </c>
      <c r="I621" s="41">
        <v>40000</v>
      </c>
      <c r="J621" s="387">
        <f t="shared" si="22"/>
        <v>1520000</v>
      </c>
      <c r="K621" s="41"/>
      <c r="L621" s="50">
        <f t="shared" si="23"/>
        <v>38</v>
      </c>
      <c r="M621" s="41"/>
      <c r="N621" s="41"/>
      <c r="O621" s="41"/>
      <c r="T621" s="392"/>
    </row>
    <row r="622" spans="1:20" ht="25.5" x14ac:dyDescent="0.2">
      <c r="A622" s="426">
        <v>610</v>
      </c>
      <c r="B622" s="414" t="s">
        <v>1479</v>
      </c>
      <c r="C622" s="41" t="s">
        <v>307</v>
      </c>
      <c r="D622" s="103"/>
      <c r="E622" s="48" t="s">
        <v>1450</v>
      </c>
      <c r="F622" s="41" t="s">
        <v>1476</v>
      </c>
      <c r="G622" s="41">
        <v>2020</v>
      </c>
      <c r="H622" s="41">
        <v>38</v>
      </c>
      <c r="I622" s="41">
        <v>35000</v>
      </c>
      <c r="J622" s="387">
        <f t="shared" si="22"/>
        <v>1330000</v>
      </c>
      <c r="K622" s="41"/>
      <c r="L622" s="50">
        <f t="shared" si="23"/>
        <v>38</v>
      </c>
      <c r="M622" s="41"/>
      <c r="N622" s="41"/>
      <c r="O622" s="41"/>
      <c r="T622" s="392"/>
    </row>
    <row r="623" spans="1:20" ht="25.5" x14ac:dyDescent="0.2">
      <c r="A623" s="426">
        <v>611</v>
      </c>
      <c r="B623" s="414" t="s">
        <v>1480</v>
      </c>
      <c r="C623" s="41" t="s">
        <v>307</v>
      </c>
      <c r="D623" s="103"/>
      <c r="E623" s="48" t="s">
        <v>1450</v>
      </c>
      <c r="F623" s="41" t="s">
        <v>1476</v>
      </c>
      <c r="G623" s="41">
        <v>2020</v>
      </c>
      <c r="H623" s="41">
        <v>38</v>
      </c>
      <c r="I623" s="41">
        <v>110000</v>
      </c>
      <c r="J623" s="387">
        <f t="shared" si="22"/>
        <v>4180000</v>
      </c>
      <c r="K623" s="41"/>
      <c r="L623" s="50">
        <f t="shared" si="23"/>
        <v>38</v>
      </c>
      <c r="M623" s="41"/>
      <c r="N623" s="41"/>
      <c r="O623" s="516"/>
      <c r="T623" s="392"/>
    </row>
    <row r="624" spans="1:20" ht="25.5" x14ac:dyDescent="0.2">
      <c r="A624" s="426">
        <v>612</v>
      </c>
      <c r="B624" s="414" t="s">
        <v>1481</v>
      </c>
      <c r="C624" s="41" t="s">
        <v>307</v>
      </c>
      <c r="D624" s="103"/>
      <c r="E624" s="48" t="s">
        <v>1450</v>
      </c>
      <c r="F624" s="41" t="s">
        <v>1476</v>
      </c>
      <c r="G624" s="41">
        <v>2020</v>
      </c>
      <c r="H624" s="41">
        <v>38</v>
      </c>
      <c r="I624" s="41">
        <v>40000</v>
      </c>
      <c r="J624" s="387">
        <f t="shared" ref="J624:J635" si="24">H624*I624</f>
        <v>1520000</v>
      </c>
      <c r="K624" s="41"/>
      <c r="L624" s="50">
        <f t="shared" si="23"/>
        <v>38</v>
      </c>
      <c r="M624" s="41"/>
      <c r="N624" s="41"/>
      <c r="O624" s="41"/>
      <c r="T624" s="392"/>
    </row>
    <row r="625" spans="1:20" ht="25.5" x14ac:dyDescent="0.2">
      <c r="A625" s="426">
        <v>613</v>
      </c>
      <c r="B625" s="414" t="s">
        <v>1482</v>
      </c>
      <c r="C625" s="41" t="s">
        <v>307</v>
      </c>
      <c r="D625" s="103"/>
      <c r="E625" s="48" t="s">
        <v>1450</v>
      </c>
      <c r="F625" s="41" t="s">
        <v>1476</v>
      </c>
      <c r="G625" s="41">
        <v>2020</v>
      </c>
      <c r="H625" s="41">
        <v>38</v>
      </c>
      <c r="I625" s="41">
        <v>35000</v>
      </c>
      <c r="J625" s="387">
        <f t="shared" si="24"/>
        <v>1330000</v>
      </c>
      <c r="K625" s="41"/>
      <c r="L625" s="50">
        <f t="shared" si="23"/>
        <v>38</v>
      </c>
      <c r="M625" s="41"/>
      <c r="N625" s="41"/>
      <c r="O625" s="41"/>
      <c r="T625" s="392"/>
    </row>
    <row r="626" spans="1:20" ht="25.5" x14ac:dyDescent="0.2">
      <c r="A626" s="426">
        <v>614</v>
      </c>
      <c r="B626" s="414" t="s">
        <v>1483</v>
      </c>
      <c r="C626" s="41" t="s">
        <v>307</v>
      </c>
      <c r="D626" s="103"/>
      <c r="E626" s="48" t="s">
        <v>1450</v>
      </c>
      <c r="F626" s="41" t="s">
        <v>1476</v>
      </c>
      <c r="G626" s="41">
        <v>2020</v>
      </c>
      <c r="H626" s="41">
        <v>38</v>
      </c>
      <c r="I626" s="41">
        <v>90000</v>
      </c>
      <c r="J626" s="387">
        <f t="shared" si="24"/>
        <v>3420000</v>
      </c>
      <c r="K626" s="41"/>
      <c r="L626" s="50">
        <f t="shared" si="23"/>
        <v>38</v>
      </c>
      <c r="M626" s="41"/>
      <c r="N626" s="41"/>
      <c r="O626" s="41"/>
      <c r="T626" s="392"/>
    </row>
    <row r="627" spans="1:20" ht="38.25" x14ac:dyDescent="0.2">
      <c r="A627" s="426">
        <v>615</v>
      </c>
      <c r="B627" s="414" t="s">
        <v>1484</v>
      </c>
      <c r="C627" s="41" t="s">
        <v>307</v>
      </c>
      <c r="D627" s="103"/>
      <c r="E627" s="48" t="s">
        <v>1450</v>
      </c>
      <c r="F627" s="41" t="s">
        <v>1476</v>
      </c>
      <c r="G627" s="41">
        <v>2020</v>
      </c>
      <c r="H627" s="41">
        <v>38</v>
      </c>
      <c r="I627" s="41">
        <v>40000</v>
      </c>
      <c r="J627" s="387">
        <f t="shared" si="24"/>
        <v>1520000</v>
      </c>
      <c r="K627" s="41"/>
      <c r="L627" s="50">
        <f t="shared" si="23"/>
        <v>38</v>
      </c>
      <c r="M627" s="41"/>
      <c r="N627" s="41"/>
      <c r="O627" s="41"/>
      <c r="T627" s="392"/>
    </row>
    <row r="628" spans="1:20" ht="38.25" x14ac:dyDescent="0.2">
      <c r="A628" s="426">
        <v>616</v>
      </c>
      <c r="B628" s="414" t="s">
        <v>1485</v>
      </c>
      <c r="C628" s="41" t="s">
        <v>307</v>
      </c>
      <c r="D628" s="103"/>
      <c r="E628" s="48" t="s">
        <v>1450</v>
      </c>
      <c r="F628" s="41" t="s">
        <v>1476</v>
      </c>
      <c r="G628" s="41">
        <v>2020</v>
      </c>
      <c r="H628" s="41">
        <v>38</v>
      </c>
      <c r="I628" s="41">
        <v>35000</v>
      </c>
      <c r="J628" s="387">
        <f t="shared" si="24"/>
        <v>1330000</v>
      </c>
      <c r="K628" s="41"/>
      <c r="L628" s="50">
        <f t="shared" si="23"/>
        <v>38</v>
      </c>
      <c r="M628" s="41"/>
      <c r="N628" s="41"/>
      <c r="O628" s="41"/>
      <c r="T628" s="392"/>
    </row>
    <row r="629" spans="1:20" ht="45" x14ac:dyDescent="0.2">
      <c r="A629" s="426">
        <v>617</v>
      </c>
      <c r="B629" s="415" t="s">
        <v>1486</v>
      </c>
      <c r="C629" s="41" t="s">
        <v>479</v>
      </c>
      <c r="D629" s="103"/>
      <c r="E629" s="48" t="s">
        <v>1450</v>
      </c>
      <c r="F629" s="41" t="s">
        <v>1476</v>
      </c>
      <c r="G629" s="41">
        <v>2020</v>
      </c>
      <c r="H629" s="41">
        <v>38</v>
      </c>
      <c r="I629" s="41">
        <v>120000</v>
      </c>
      <c r="J629" s="387">
        <f t="shared" si="24"/>
        <v>4560000</v>
      </c>
      <c r="K629" s="41"/>
      <c r="L629" s="50">
        <f t="shared" si="23"/>
        <v>38</v>
      </c>
      <c r="M629" s="41"/>
      <c r="N629" s="41"/>
      <c r="O629" s="516"/>
      <c r="T629" s="392"/>
    </row>
    <row r="630" spans="1:20" ht="30" x14ac:dyDescent="0.2">
      <c r="A630" s="426">
        <v>618</v>
      </c>
      <c r="B630" s="415" t="s">
        <v>1487</v>
      </c>
      <c r="C630" s="41" t="s">
        <v>479</v>
      </c>
      <c r="D630" s="103"/>
      <c r="E630" s="48" t="s">
        <v>1450</v>
      </c>
      <c r="F630" s="41" t="s">
        <v>1476</v>
      </c>
      <c r="G630" s="41">
        <v>2020</v>
      </c>
      <c r="H630" s="41">
        <v>38</v>
      </c>
      <c r="I630" s="41">
        <v>40000</v>
      </c>
      <c r="J630" s="387">
        <f t="shared" si="24"/>
        <v>1520000</v>
      </c>
      <c r="K630" s="41"/>
      <c r="L630" s="50">
        <f t="shared" si="23"/>
        <v>38</v>
      </c>
      <c r="M630" s="41"/>
      <c r="N630" s="41"/>
      <c r="O630" s="41"/>
      <c r="T630" s="392"/>
    </row>
    <row r="631" spans="1:20" ht="30" x14ac:dyDescent="0.2">
      <c r="A631" s="426">
        <v>619</v>
      </c>
      <c r="B631" s="415" t="s">
        <v>1488</v>
      </c>
      <c r="C631" s="41" t="s">
        <v>479</v>
      </c>
      <c r="D631" s="103"/>
      <c r="E631" s="48" t="s">
        <v>1450</v>
      </c>
      <c r="F631" s="41" t="s">
        <v>1476</v>
      </c>
      <c r="G631" s="41">
        <v>2020</v>
      </c>
      <c r="H631" s="41">
        <v>38</v>
      </c>
      <c r="I631" s="41">
        <v>40000</v>
      </c>
      <c r="J631" s="387">
        <f t="shared" si="24"/>
        <v>1520000</v>
      </c>
      <c r="K631" s="41"/>
      <c r="L631" s="50">
        <f t="shared" si="23"/>
        <v>38</v>
      </c>
      <c r="M631" s="41"/>
      <c r="N631" s="41"/>
      <c r="O631" s="41"/>
      <c r="T631" s="392"/>
    </row>
    <row r="632" spans="1:20" ht="45" x14ac:dyDescent="0.2">
      <c r="A632" s="426">
        <v>620</v>
      </c>
      <c r="B632" s="415" t="s">
        <v>1489</v>
      </c>
      <c r="C632" s="41" t="s">
        <v>479</v>
      </c>
      <c r="D632" s="103"/>
      <c r="E632" s="48" t="s">
        <v>1450</v>
      </c>
      <c r="F632" s="41" t="s">
        <v>1476</v>
      </c>
      <c r="G632" s="41">
        <v>2020</v>
      </c>
      <c r="H632" s="41">
        <v>38</v>
      </c>
      <c r="I632" s="41">
        <v>120000</v>
      </c>
      <c r="J632" s="387">
        <f t="shared" si="24"/>
        <v>4560000</v>
      </c>
      <c r="K632" s="41"/>
      <c r="L632" s="50">
        <f t="shared" si="23"/>
        <v>38</v>
      </c>
      <c r="M632" s="41"/>
      <c r="N632" s="41"/>
      <c r="O632" s="41"/>
      <c r="T632" s="392"/>
    </row>
    <row r="633" spans="1:20" ht="30" x14ac:dyDescent="0.2">
      <c r="A633" s="426">
        <v>621</v>
      </c>
      <c r="B633" s="415" t="s">
        <v>1490</v>
      </c>
      <c r="C633" s="41" t="s">
        <v>479</v>
      </c>
      <c r="D633" s="103"/>
      <c r="E633" s="48" t="s">
        <v>1450</v>
      </c>
      <c r="F633" s="41" t="s">
        <v>1476</v>
      </c>
      <c r="G633" s="41">
        <v>2020</v>
      </c>
      <c r="H633" s="41">
        <v>38</v>
      </c>
      <c r="I633" s="41">
        <v>40000</v>
      </c>
      <c r="J633" s="387">
        <f t="shared" si="24"/>
        <v>1520000</v>
      </c>
      <c r="K633" s="41"/>
      <c r="L633" s="50">
        <f t="shared" si="23"/>
        <v>38</v>
      </c>
      <c r="M633" s="41"/>
      <c r="N633" s="41"/>
      <c r="O633" s="41"/>
      <c r="T633" s="392"/>
    </row>
    <row r="634" spans="1:20" ht="30" x14ac:dyDescent="0.2">
      <c r="A634" s="426">
        <v>622</v>
      </c>
      <c r="B634" s="415" t="s">
        <v>1491</v>
      </c>
      <c r="C634" s="41" t="s">
        <v>479</v>
      </c>
      <c r="D634" s="103"/>
      <c r="E634" s="48" t="s">
        <v>1450</v>
      </c>
      <c r="F634" s="41" t="s">
        <v>1476</v>
      </c>
      <c r="G634" s="41">
        <v>2020</v>
      </c>
      <c r="H634" s="41">
        <v>38</v>
      </c>
      <c r="I634" s="41">
        <v>40000</v>
      </c>
      <c r="J634" s="387">
        <f t="shared" si="24"/>
        <v>1520000</v>
      </c>
      <c r="K634" s="41"/>
      <c r="L634" s="50">
        <f t="shared" si="23"/>
        <v>38</v>
      </c>
      <c r="M634" s="41"/>
      <c r="N634" s="41"/>
      <c r="O634" s="41"/>
      <c r="T634" s="392"/>
    </row>
    <row r="635" spans="1:20" ht="45" x14ac:dyDescent="0.2">
      <c r="A635" s="426">
        <v>623</v>
      </c>
      <c r="B635" s="415" t="s">
        <v>1492</v>
      </c>
      <c r="C635" s="41" t="s">
        <v>479</v>
      </c>
      <c r="D635" s="103"/>
      <c r="E635" s="48" t="s">
        <v>1450</v>
      </c>
      <c r="F635" s="41" t="s">
        <v>1476</v>
      </c>
      <c r="G635" s="41">
        <v>2020</v>
      </c>
      <c r="H635" s="41">
        <v>38</v>
      </c>
      <c r="I635" s="41">
        <v>120000</v>
      </c>
      <c r="J635" s="387">
        <f t="shared" si="24"/>
        <v>4560000</v>
      </c>
      <c r="K635" s="41"/>
      <c r="L635" s="50">
        <f t="shared" si="23"/>
        <v>38</v>
      </c>
      <c r="M635" s="41"/>
      <c r="N635" s="41"/>
      <c r="O635" s="516"/>
      <c r="T635" s="392"/>
    </row>
    <row r="636" spans="1:20" ht="30" x14ac:dyDescent="0.2">
      <c r="A636" s="426">
        <v>624</v>
      </c>
      <c r="B636" s="415" t="s">
        <v>1493</v>
      </c>
      <c r="C636" s="41" t="s">
        <v>479</v>
      </c>
      <c r="D636" s="103"/>
      <c r="E636" s="48" t="s">
        <v>1450</v>
      </c>
      <c r="F636" s="41" t="s">
        <v>1476</v>
      </c>
      <c r="G636" s="41">
        <v>2020</v>
      </c>
      <c r="H636" s="41">
        <v>38</v>
      </c>
      <c r="I636" s="41">
        <v>40000</v>
      </c>
      <c r="J636" s="387">
        <f t="shared" ref="J636:J658" si="25">H636*I636</f>
        <v>1520000</v>
      </c>
      <c r="K636" s="41"/>
      <c r="L636" s="50">
        <f t="shared" si="23"/>
        <v>38</v>
      </c>
      <c r="M636" s="41"/>
      <c r="N636" s="41"/>
      <c r="O636" s="41"/>
      <c r="T636" s="392"/>
    </row>
    <row r="637" spans="1:20" ht="30" x14ac:dyDescent="0.2">
      <c r="A637" s="426">
        <v>625</v>
      </c>
      <c r="B637" s="415" t="s">
        <v>1494</v>
      </c>
      <c r="C637" s="41" t="s">
        <v>479</v>
      </c>
      <c r="D637" s="103"/>
      <c r="E637" s="48" t="s">
        <v>1450</v>
      </c>
      <c r="F637" s="41" t="s">
        <v>1476</v>
      </c>
      <c r="G637" s="41">
        <v>2020</v>
      </c>
      <c r="H637" s="41">
        <v>38</v>
      </c>
      <c r="I637" s="41">
        <v>40000</v>
      </c>
      <c r="J637" s="387">
        <f t="shared" si="25"/>
        <v>1520000</v>
      </c>
      <c r="K637" s="41"/>
      <c r="L637" s="50">
        <f t="shared" si="23"/>
        <v>38</v>
      </c>
      <c r="M637" s="41"/>
      <c r="N637" s="41"/>
      <c r="O637" s="41"/>
      <c r="T637" s="392"/>
    </row>
    <row r="638" spans="1:20" ht="45" x14ac:dyDescent="0.2">
      <c r="A638" s="426">
        <v>626</v>
      </c>
      <c r="B638" s="413" t="s">
        <v>1495</v>
      </c>
      <c r="C638" s="41" t="s">
        <v>481</v>
      </c>
      <c r="D638" s="103"/>
      <c r="E638" s="48" t="s">
        <v>1450</v>
      </c>
      <c r="F638" s="41" t="s">
        <v>1476</v>
      </c>
      <c r="G638" s="41">
        <v>2020</v>
      </c>
      <c r="H638" s="41">
        <v>38</v>
      </c>
      <c r="I638" s="41">
        <v>80000</v>
      </c>
      <c r="J638" s="387">
        <f t="shared" si="25"/>
        <v>3040000</v>
      </c>
      <c r="K638" s="41"/>
      <c r="L638" s="50">
        <f t="shared" si="23"/>
        <v>38</v>
      </c>
      <c r="M638" s="41"/>
      <c r="N638" s="41"/>
      <c r="O638" s="41"/>
      <c r="T638" s="392"/>
    </row>
    <row r="639" spans="1:20" ht="30" x14ac:dyDescent="0.2">
      <c r="A639" s="426">
        <v>627</v>
      </c>
      <c r="B639" s="413" t="s">
        <v>1496</v>
      </c>
      <c r="C639" s="41" t="s">
        <v>481</v>
      </c>
      <c r="D639" s="103"/>
      <c r="E639" s="48" t="s">
        <v>1450</v>
      </c>
      <c r="F639" s="41" t="s">
        <v>1476</v>
      </c>
      <c r="G639" s="41">
        <v>2020</v>
      </c>
      <c r="H639" s="41">
        <v>38</v>
      </c>
      <c r="I639" s="41">
        <v>45000</v>
      </c>
      <c r="J639" s="387">
        <f t="shared" si="25"/>
        <v>1710000</v>
      </c>
      <c r="K639" s="41"/>
      <c r="L639" s="50">
        <f t="shared" si="23"/>
        <v>38</v>
      </c>
      <c r="M639" s="41"/>
      <c r="N639" s="41"/>
      <c r="O639" s="41"/>
      <c r="T639" s="392"/>
    </row>
    <row r="640" spans="1:20" ht="30" x14ac:dyDescent="0.2">
      <c r="A640" s="426">
        <v>628</v>
      </c>
      <c r="B640" s="413" t="s">
        <v>1497</v>
      </c>
      <c r="C640" s="41" t="s">
        <v>481</v>
      </c>
      <c r="D640" s="103"/>
      <c r="E640" s="48" t="s">
        <v>1450</v>
      </c>
      <c r="F640" s="41" t="s">
        <v>1476</v>
      </c>
      <c r="G640" s="41">
        <v>2020</v>
      </c>
      <c r="H640" s="41">
        <v>38</v>
      </c>
      <c r="I640" s="41">
        <v>40000</v>
      </c>
      <c r="J640" s="387">
        <f t="shared" si="25"/>
        <v>1520000</v>
      </c>
      <c r="K640" s="41"/>
      <c r="L640" s="50">
        <f t="shared" si="23"/>
        <v>38</v>
      </c>
      <c r="M640" s="41"/>
      <c r="N640" s="41"/>
      <c r="O640" s="41"/>
      <c r="T640" s="392"/>
    </row>
    <row r="641" spans="1:20" ht="45" x14ac:dyDescent="0.2">
      <c r="A641" s="426">
        <v>629</v>
      </c>
      <c r="B641" s="413" t="s">
        <v>1498</v>
      </c>
      <c r="C641" s="41" t="s">
        <v>481</v>
      </c>
      <c r="D641" s="103"/>
      <c r="E641" s="48" t="s">
        <v>1450</v>
      </c>
      <c r="F641" s="41" t="s">
        <v>1476</v>
      </c>
      <c r="G641" s="41">
        <v>2020</v>
      </c>
      <c r="H641" s="41">
        <v>38</v>
      </c>
      <c r="I641" s="41">
        <v>120000</v>
      </c>
      <c r="J641" s="387">
        <f t="shared" si="25"/>
        <v>4560000</v>
      </c>
      <c r="K641" s="41"/>
      <c r="L641" s="50">
        <f t="shared" si="23"/>
        <v>38</v>
      </c>
      <c r="M641" s="41"/>
      <c r="N641" s="41"/>
      <c r="O641" s="41"/>
      <c r="T641" s="392"/>
    </row>
    <row r="642" spans="1:20" ht="45" x14ac:dyDescent="0.2">
      <c r="A642" s="426">
        <v>630</v>
      </c>
      <c r="B642" s="413" t="s">
        <v>1499</v>
      </c>
      <c r="C642" s="41" t="s">
        <v>481</v>
      </c>
      <c r="D642" s="103"/>
      <c r="E642" s="48" t="s">
        <v>1450</v>
      </c>
      <c r="F642" s="41" t="s">
        <v>1476</v>
      </c>
      <c r="G642" s="41">
        <v>2020</v>
      </c>
      <c r="H642" s="41">
        <v>38</v>
      </c>
      <c r="I642" s="41">
        <v>45000</v>
      </c>
      <c r="J642" s="387">
        <f t="shared" si="25"/>
        <v>1710000</v>
      </c>
      <c r="K642" s="41"/>
      <c r="L642" s="50">
        <f t="shared" si="23"/>
        <v>38</v>
      </c>
      <c r="M642" s="41"/>
      <c r="N642" s="41"/>
      <c r="O642" s="41"/>
      <c r="T642" s="392"/>
    </row>
    <row r="643" spans="1:20" ht="45" x14ac:dyDescent="0.2">
      <c r="A643" s="426">
        <v>631</v>
      </c>
      <c r="B643" s="413" t="s">
        <v>1500</v>
      </c>
      <c r="C643" s="41" t="s">
        <v>481</v>
      </c>
      <c r="D643" s="103"/>
      <c r="E643" s="48" t="s">
        <v>1450</v>
      </c>
      <c r="F643" s="41" t="s">
        <v>1476</v>
      </c>
      <c r="G643" s="41">
        <v>2020</v>
      </c>
      <c r="H643" s="41">
        <v>38</v>
      </c>
      <c r="I643" s="41">
        <v>40000</v>
      </c>
      <c r="J643" s="387">
        <f t="shared" si="25"/>
        <v>1520000</v>
      </c>
      <c r="K643" s="41"/>
      <c r="L643" s="50">
        <f t="shared" si="23"/>
        <v>38</v>
      </c>
      <c r="M643" s="41"/>
      <c r="N643" s="41"/>
      <c r="O643" s="41"/>
      <c r="T643" s="392"/>
    </row>
    <row r="644" spans="1:20" ht="45" x14ac:dyDescent="0.2">
      <c r="A644" s="426">
        <v>632</v>
      </c>
      <c r="B644" s="413" t="s">
        <v>1501</v>
      </c>
      <c r="C644" s="41" t="s">
        <v>481</v>
      </c>
      <c r="D644" s="103"/>
      <c r="E644" s="48" t="s">
        <v>1450</v>
      </c>
      <c r="F644" s="41" t="s">
        <v>1476</v>
      </c>
      <c r="G644" s="41">
        <v>2020</v>
      </c>
      <c r="H644" s="41">
        <v>38</v>
      </c>
      <c r="I644" s="41">
        <v>105000</v>
      </c>
      <c r="J644" s="387">
        <f t="shared" si="25"/>
        <v>3990000</v>
      </c>
      <c r="K644" s="41"/>
      <c r="L644" s="50">
        <f t="shared" si="23"/>
        <v>38</v>
      </c>
      <c r="M644" s="41"/>
      <c r="N644" s="41"/>
      <c r="O644" s="41"/>
      <c r="T644" s="392"/>
    </row>
    <row r="645" spans="1:20" ht="45" x14ac:dyDescent="0.2">
      <c r="A645" s="426">
        <v>633</v>
      </c>
      <c r="B645" s="413" t="s">
        <v>1502</v>
      </c>
      <c r="C645" s="41" t="s">
        <v>481</v>
      </c>
      <c r="D645" s="103"/>
      <c r="E645" s="48" t="s">
        <v>1450</v>
      </c>
      <c r="F645" s="41" t="s">
        <v>1476</v>
      </c>
      <c r="G645" s="41">
        <v>2020</v>
      </c>
      <c r="H645" s="41">
        <v>38</v>
      </c>
      <c r="I645" s="41">
        <v>45000</v>
      </c>
      <c r="J645" s="387">
        <f t="shared" si="25"/>
        <v>1710000</v>
      </c>
      <c r="K645" s="41"/>
      <c r="L645" s="50">
        <f t="shared" si="23"/>
        <v>38</v>
      </c>
      <c r="M645" s="41"/>
      <c r="N645" s="41"/>
      <c r="O645" s="41"/>
      <c r="T645" s="392"/>
    </row>
    <row r="646" spans="1:20" ht="45" x14ac:dyDescent="0.2">
      <c r="A646" s="426">
        <v>634</v>
      </c>
      <c r="B646" s="413" t="s">
        <v>1503</v>
      </c>
      <c r="C646" s="41" t="s">
        <v>481</v>
      </c>
      <c r="D646" s="103"/>
      <c r="E646" s="48" t="s">
        <v>1450</v>
      </c>
      <c r="F646" s="41" t="s">
        <v>1476</v>
      </c>
      <c r="G646" s="41">
        <v>2020</v>
      </c>
      <c r="H646" s="41">
        <v>38</v>
      </c>
      <c r="I646" s="41">
        <v>40000</v>
      </c>
      <c r="J646" s="387">
        <f t="shared" si="25"/>
        <v>1520000</v>
      </c>
      <c r="K646" s="41"/>
      <c r="L646" s="50">
        <f t="shared" si="23"/>
        <v>38</v>
      </c>
      <c r="M646" s="41"/>
      <c r="N646" s="41"/>
      <c r="O646" s="516"/>
      <c r="T646" s="392"/>
    </row>
    <row r="647" spans="1:20" ht="45" x14ac:dyDescent="0.2">
      <c r="A647" s="426">
        <v>635</v>
      </c>
      <c r="B647" s="413" t="s">
        <v>1504</v>
      </c>
      <c r="C647" s="41" t="s">
        <v>480</v>
      </c>
      <c r="D647" s="103"/>
      <c r="E647" s="48" t="s">
        <v>1450</v>
      </c>
      <c r="F647" s="41" t="s">
        <v>1476</v>
      </c>
      <c r="G647" s="41">
        <v>2020</v>
      </c>
      <c r="H647" s="41">
        <v>38</v>
      </c>
      <c r="I647" s="41">
        <v>120000</v>
      </c>
      <c r="J647" s="387">
        <f t="shared" si="25"/>
        <v>4560000</v>
      </c>
      <c r="K647" s="41"/>
      <c r="L647" s="50">
        <f t="shared" si="23"/>
        <v>38</v>
      </c>
      <c r="M647" s="41"/>
      <c r="N647" s="41"/>
      <c r="O647" s="41"/>
      <c r="T647" s="392"/>
    </row>
    <row r="648" spans="1:20" ht="30" x14ac:dyDescent="0.2">
      <c r="A648" s="426">
        <v>636</v>
      </c>
      <c r="B648" s="413" t="s">
        <v>1505</v>
      </c>
      <c r="C648" s="41" t="s">
        <v>480</v>
      </c>
      <c r="D648" s="103"/>
      <c r="E648" s="48" t="s">
        <v>1450</v>
      </c>
      <c r="F648" s="41" t="s">
        <v>1476</v>
      </c>
      <c r="G648" s="41">
        <v>2020</v>
      </c>
      <c r="H648" s="41">
        <v>38</v>
      </c>
      <c r="I648" s="41">
        <v>45000</v>
      </c>
      <c r="J648" s="387">
        <f t="shared" si="25"/>
        <v>1710000</v>
      </c>
      <c r="K648" s="41"/>
      <c r="L648" s="50">
        <f t="shared" si="23"/>
        <v>38</v>
      </c>
      <c r="M648" s="41"/>
      <c r="N648" s="41"/>
      <c r="O648" s="41"/>
      <c r="T648" s="392"/>
    </row>
    <row r="649" spans="1:20" ht="30" x14ac:dyDescent="0.2">
      <c r="A649" s="426">
        <v>637</v>
      </c>
      <c r="B649" s="413" t="s">
        <v>1506</v>
      </c>
      <c r="C649" s="41" t="s">
        <v>480</v>
      </c>
      <c r="D649" s="103"/>
      <c r="E649" s="48" t="s">
        <v>1450</v>
      </c>
      <c r="F649" s="41" t="s">
        <v>1476</v>
      </c>
      <c r="G649" s="41">
        <v>2020</v>
      </c>
      <c r="H649" s="41">
        <v>38</v>
      </c>
      <c r="I649" s="41">
        <v>40000</v>
      </c>
      <c r="J649" s="387">
        <f t="shared" si="25"/>
        <v>1520000</v>
      </c>
      <c r="K649" s="41"/>
      <c r="L649" s="50">
        <f t="shared" si="23"/>
        <v>38</v>
      </c>
      <c r="M649" s="41"/>
      <c r="N649" s="41"/>
      <c r="O649" s="41"/>
      <c r="T649" s="392"/>
    </row>
    <row r="650" spans="1:20" ht="45" x14ac:dyDescent="0.2">
      <c r="A650" s="426">
        <v>638</v>
      </c>
      <c r="B650" s="413" t="s">
        <v>1507</v>
      </c>
      <c r="C650" s="41" t="s">
        <v>480</v>
      </c>
      <c r="D650" s="103"/>
      <c r="E650" s="48" t="s">
        <v>1450</v>
      </c>
      <c r="F650" s="41" t="s">
        <v>1476</v>
      </c>
      <c r="G650" s="41">
        <v>2020</v>
      </c>
      <c r="H650" s="41">
        <v>38</v>
      </c>
      <c r="I650" s="41">
        <v>120000</v>
      </c>
      <c r="J650" s="387">
        <f t="shared" si="25"/>
        <v>4560000</v>
      </c>
      <c r="K650" s="41"/>
      <c r="L650" s="50">
        <f t="shared" si="23"/>
        <v>38</v>
      </c>
      <c r="M650" s="41"/>
      <c r="N650" s="41"/>
      <c r="O650" s="41"/>
      <c r="T650" s="392"/>
    </row>
    <row r="651" spans="1:20" ht="30" x14ac:dyDescent="0.2">
      <c r="A651" s="426">
        <v>639</v>
      </c>
      <c r="B651" s="413" t="s">
        <v>1508</v>
      </c>
      <c r="C651" s="41" t="s">
        <v>480</v>
      </c>
      <c r="D651" s="103"/>
      <c r="E651" s="48" t="s">
        <v>1450</v>
      </c>
      <c r="F651" s="41" t="s">
        <v>1476</v>
      </c>
      <c r="G651" s="41">
        <v>2020</v>
      </c>
      <c r="H651" s="41">
        <v>38</v>
      </c>
      <c r="I651" s="41">
        <v>45000</v>
      </c>
      <c r="J651" s="387">
        <f t="shared" si="25"/>
        <v>1710000</v>
      </c>
      <c r="K651" s="41"/>
      <c r="L651" s="50">
        <f t="shared" si="23"/>
        <v>38</v>
      </c>
      <c r="M651" s="41"/>
      <c r="N651" s="41"/>
      <c r="O651" s="41"/>
      <c r="T651" s="392"/>
    </row>
    <row r="652" spans="1:20" ht="30" x14ac:dyDescent="0.2">
      <c r="A652" s="426">
        <v>640</v>
      </c>
      <c r="B652" s="413" t="s">
        <v>1509</v>
      </c>
      <c r="C652" s="41" t="s">
        <v>480</v>
      </c>
      <c r="D652" s="103"/>
      <c r="E652" s="48" t="s">
        <v>1450</v>
      </c>
      <c r="F652" s="41" t="s">
        <v>1476</v>
      </c>
      <c r="G652" s="41">
        <v>2020</v>
      </c>
      <c r="H652" s="41">
        <v>38</v>
      </c>
      <c r="I652" s="41">
        <v>40000</v>
      </c>
      <c r="J652" s="387">
        <f t="shared" si="25"/>
        <v>1520000</v>
      </c>
      <c r="K652" s="41"/>
      <c r="L652" s="50">
        <f t="shared" si="23"/>
        <v>38</v>
      </c>
      <c r="M652" s="41"/>
      <c r="N652" s="41"/>
      <c r="O652" s="516"/>
      <c r="T652" s="392"/>
    </row>
    <row r="653" spans="1:20" ht="45" x14ac:dyDescent="0.2">
      <c r="A653" s="426">
        <v>641</v>
      </c>
      <c r="B653" s="413" t="s">
        <v>1510</v>
      </c>
      <c r="C653" s="41" t="s">
        <v>480</v>
      </c>
      <c r="D653" s="103"/>
      <c r="E653" s="48" t="s">
        <v>1450</v>
      </c>
      <c r="F653" s="41" t="s">
        <v>1476</v>
      </c>
      <c r="G653" s="41">
        <v>2020</v>
      </c>
      <c r="H653" s="41">
        <v>38</v>
      </c>
      <c r="I653" s="41">
        <v>120000</v>
      </c>
      <c r="J653" s="387">
        <f t="shared" si="25"/>
        <v>4560000</v>
      </c>
      <c r="K653" s="41"/>
      <c r="L653" s="50">
        <f t="shared" si="23"/>
        <v>38</v>
      </c>
      <c r="M653" s="41"/>
      <c r="N653" s="41"/>
      <c r="O653" s="41"/>
      <c r="T653" s="392"/>
    </row>
    <row r="654" spans="1:20" ht="30" x14ac:dyDescent="0.2">
      <c r="A654" s="426">
        <v>642</v>
      </c>
      <c r="B654" s="413" t="s">
        <v>1508</v>
      </c>
      <c r="C654" s="41" t="s">
        <v>480</v>
      </c>
      <c r="D654" s="103"/>
      <c r="E654" s="48" t="s">
        <v>1450</v>
      </c>
      <c r="F654" s="41" t="s">
        <v>1476</v>
      </c>
      <c r="G654" s="41">
        <v>2020</v>
      </c>
      <c r="H654" s="41">
        <v>38</v>
      </c>
      <c r="I654" s="41">
        <v>45000</v>
      </c>
      <c r="J654" s="387">
        <f t="shared" si="25"/>
        <v>1710000</v>
      </c>
      <c r="K654" s="41"/>
      <c r="L654" s="50">
        <f t="shared" si="23"/>
        <v>38</v>
      </c>
      <c r="M654" s="41"/>
      <c r="N654" s="41"/>
      <c r="O654" s="41"/>
      <c r="T654" s="392"/>
    </row>
    <row r="655" spans="1:20" ht="30" x14ac:dyDescent="0.2">
      <c r="A655" s="426">
        <v>643</v>
      </c>
      <c r="B655" s="413" t="s">
        <v>1509</v>
      </c>
      <c r="C655" s="41" t="s">
        <v>480</v>
      </c>
      <c r="D655" s="103"/>
      <c r="E655" s="48" t="s">
        <v>1450</v>
      </c>
      <c r="F655" s="41" t="s">
        <v>1476</v>
      </c>
      <c r="G655" s="41">
        <v>2020</v>
      </c>
      <c r="H655" s="41">
        <v>38</v>
      </c>
      <c r="I655" s="41">
        <v>40000</v>
      </c>
      <c r="J655" s="387">
        <f t="shared" si="25"/>
        <v>1520000</v>
      </c>
      <c r="K655" s="41"/>
      <c r="L655" s="50">
        <f t="shared" si="23"/>
        <v>38</v>
      </c>
      <c r="M655" s="41"/>
      <c r="N655" s="41"/>
      <c r="O655" s="41"/>
      <c r="T655" s="392"/>
    </row>
    <row r="656" spans="1:20" ht="30" x14ac:dyDescent="0.2">
      <c r="A656" s="426">
        <v>644</v>
      </c>
      <c r="B656" s="113" t="s">
        <v>1511</v>
      </c>
      <c r="C656" s="41" t="s">
        <v>485</v>
      </c>
      <c r="D656" s="103"/>
      <c r="E656" s="48" t="s">
        <v>1450</v>
      </c>
      <c r="F656" s="41" t="s">
        <v>1476</v>
      </c>
      <c r="G656" s="41">
        <v>2020</v>
      </c>
      <c r="H656" s="41">
        <v>36</v>
      </c>
      <c r="I656" s="41">
        <v>120000</v>
      </c>
      <c r="J656" s="387">
        <f t="shared" si="25"/>
        <v>4320000</v>
      </c>
      <c r="K656" s="41"/>
      <c r="L656" s="50">
        <f t="shared" si="23"/>
        <v>36</v>
      </c>
      <c r="M656" s="41"/>
      <c r="N656" s="41"/>
      <c r="O656" s="41"/>
      <c r="T656" s="392"/>
    </row>
    <row r="657" spans="1:20" ht="30" x14ac:dyDescent="0.2">
      <c r="A657" s="426">
        <v>645</v>
      </c>
      <c r="B657" s="113" t="s">
        <v>1512</v>
      </c>
      <c r="C657" s="41" t="s">
        <v>485</v>
      </c>
      <c r="D657" s="103"/>
      <c r="E657" s="48" t="s">
        <v>1450</v>
      </c>
      <c r="F657" s="41" t="s">
        <v>1476</v>
      </c>
      <c r="G657" s="41">
        <v>2020</v>
      </c>
      <c r="H657" s="41">
        <v>36</v>
      </c>
      <c r="I657" s="41">
        <v>45000</v>
      </c>
      <c r="J657" s="387">
        <f t="shared" si="25"/>
        <v>1620000</v>
      </c>
      <c r="K657" s="41"/>
      <c r="L657" s="50">
        <f t="shared" si="23"/>
        <v>36</v>
      </c>
      <c r="M657" s="41"/>
      <c r="N657" s="41"/>
      <c r="O657" s="41"/>
      <c r="T657" s="392"/>
    </row>
    <row r="658" spans="1:20" ht="30" x14ac:dyDescent="0.2">
      <c r="A658" s="426">
        <v>646</v>
      </c>
      <c r="B658" s="113" t="s">
        <v>1513</v>
      </c>
      <c r="C658" s="41" t="s">
        <v>485</v>
      </c>
      <c r="D658" s="103"/>
      <c r="E658" s="48" t="s">
        <v>1450</v>
      </c>
      <c r="F658" s="41" t="s">
        <v>1476</v>
      </c>
      <c r="G658" s="41">
        <v>2020</v>
      </c>
      <c r="H658" s="41">
        <v>36</v>
      </c>
      <c r="I658" s="41">
        <v>40000</v>
      </c>
      <c r="J658" s="387">
        <f t="shared" si="25"/>
        <v>1440000</v>
      </c>
      <c r="K658" s="41"/>
      <c r="L658" s="50">
        <f t="shared" si="23"/>
        <v>36</v>
      </c>
      <c r="M658" s="41"/>
      <c r="N658" s="41"/>
      <c r="O658" s="516"/>
      <c r="T658" s="392"/>
    </row>
    <row r="659" spans="1:20" ht="30" x14ac:dyDescent="0.2">
      <c r="A659" s="426">
        <v>647</v>
      </c>
      <c r="B659" s="113" t="s">
        <v>1514</v>
      </c>
      <c r="C659" s="41" t="s">
        <v>485</v>
      </c>
      <c r="D659" s="103"/>
      <c r="E659" s="48" t="s">
        <v>1450</v>
      </c>
      <c r="F659" s="41" t="s">
        <v>1476</v>
      </c>
      <c r="G659" s="41">
        <v>2020</v>
      </c>
      <c r="H659" s="41">
        <v>36</v>
      </c>
      <c r="I659" s="41">
        <v>120000</v>
      </c>
      <c r="J659" s="387">
        <f t="shared" ref="J659:J780" si="26">H659*I659</f>
        <v>4320000</v>
      </c>
      <c r="K659" s="41"/>
      <c r="L659" s="50">
        <f t="shared" si="23"/>
        <v>36</v>
      </c>
      <c r="M659" s="41"/>
      <c r="N659" s="41"/>
      <c r="O659" s="41"/>
      <c r="T659" s="392"/>
    </row>
    <row r="660" spans="1:20" ht="45" x14ac:dyDescent="0.2">
      <c r="A660" s="426">
        <v>648</v>
      </c>
      <c r="B660" s="113" t="s">
        <v>1515</v>
      </c>
      <c r="C660" s="41" t="s">
        <v>485</v>
      </c>
      <c r="D660" s="103"/>
      <c r="E660" s="48" t="s">
        <v>1450</v>
      </c>
      <c r="F660" s="41" t="s">
        <v>1476</v>
      </c>
      <c r="G660" s="41">
        <v>2020</v>
      </c>
      <c r="H660" s="41">
        <v>36</v>
      </c>
      <c r="I660" s="41">
        <v>40000</v>
      </c>
      <c r="J660" s="387">
        <f t="shared" si="26"/>
        <v>1440000</v>
      </c>
      <c r="K660" s="41"/>
      <c r="L660" s="50">
        <f t="shared" si="23"/>
        <v>36</v>
      </c>
      <c r="M660" s="41"/>
      <c r="N660" s="41"/>
      <c r="O660" s="41"/>
      <c r="T660" s="392"/>
    </row>
    <row r="661" spans="1:20" ht="45" x14ac:dyDescent="0.2">
      <c r="A661" s="426">
        <v>649</v>
      </c>
      <c r="B661" s="113" t="s">
        <v>1516</v>
      </c>
      <c r="C661" s="41" t="s">
        <v>485</v>
      </c>
      <c r="D661" s="103"/>
      <c r="E661" s="48" t="s">
        <v>1450</v>
      </c>
      <c r="F661" s="41" t="s">
        <v>1476</v>
      </c>
      <c r="G661" s="41">
        <v>2020</v>
      </c>
      <c r="H661" s="41">
        <v>36</v>
      </c>
      <c r="I661" s="41">
        <v>40000</v>
      </c>
      <c r="J661" s="387">
        <f t="shared" si="26"/>
        <v>1440000</v>
      </c>
      <c r="K661" s="41"/>
      <c r="L661" s="50">
        <f t="shared" si="23"/>
        <v>36</v>
      </c>
      <c r="M661" s="41"/>
      <c r="N661" s="41"/>
      <c r="O661" s="41"/>
      <c r="T661" s="392"/>
    </row>
    <row r="662" spans="1:20" ht="30" x14ac:dyDescent="0.2">
      <c r="A662" s="426">
        <v>650</v>
      </c>
      <c r="B662" s="113" t="s">
        <v>1517</v>
      </c>
      <c r="C662" s="41" t="s">
        <v>485</v>
      </c>
      <c r="D662" s="103"/>
      <c r="E662" s="48" t="s">
        <v>1450</v>
      </c>
      <c r="F662" s="41" t="s">
        <v>1476</v>
      </c>
      <c r="G662" s="41">
        <v>2020</v>
      </c>
      <c r="H662" s="41">
        <v>36</v>
      </c>
      <c r="I662" s="41">
        <v>100000</v>
      </c>
      <c r="J662" s="387">
        <f t="shared" si="26"/>
        <v>3600000</v>
      </c>
      <c r="K662" s="41"/>
      <c r="L662" s="50">
        <f t="shared" si="23"/>
        <v>36</v>
      </c>
      <c r="M662" s="41"/>
      <c r="N662" s="41"/>
      <c r="O662" s="41"/>
      <c r="T662" s="392"/>
    </row>
    <row r="663" spans="1:20" ht="45" x14ac:dyDescent="0.2">
      <c r="A663" s="426">
        <v>651</v>
      </c>
      <c r="B663" s="113" t="s">
        <v>1518</v>
      </c>
      <c r="C663" s="41" t="s">
        <v>485</v>
      </c>
      <c r="D663" s="103"/>
      <c r="E663" s="48" t="s">
        <v>1450</v>
      </c>
      <c r="F663" s="41" t="s">
        <v>1476</v>
      </c>
      <c r="G663" s="41">
        <v>2020</v>
      </c>
      <c r="H663" s="41">
        <v>36</v>
      </c>
      <c r="I663" s="41">
        <v>40000</v>
      </c>
      <c r="J663" s="387">
        <f t="shared" si="26"/>
        <v>1440000</v>
      </c>
      <c r="K663" s="41"/>
      <c r="L663" s="50">
        <f t="shared" si="23"/>
        <v>36</v>
      </c>
      <c r="M663" s="41"/>
      <c r="N663" s="41"/>
      <c r="O663" s="41"/>
      <c r="T663" s="392"/>
    </row>
    <row r="664" spans="1:20" ht="45" x14ac:dyDescent="0.2">
      <c r="A664" s="426">
        <v>652</v>
      </c>
      <c r="B664" s="113" t="s">
        <v>1519</v>
      </c>
      <c r="C664" s="41" t="s">
        <v>485</v>
      </c>
      <c r="D664" s="103"/>
      <c r="E664" s="48" t="s">
        <v>1450</v>
      </c>
      <c r="F664" s="41" t="s">
        <v>1476</v>
      </c>
      <c r="G664" s="41">
        <v>2020</v>
      </c>
      <c r="H664" s="41">
        <v>36</v>
      </c>
      <c r="I664" s="41">
        <v>40000</v>
      </c>
      <c r="J664" s="387">
        <f t="shared" si="26"/>
        <v>1440000</v>
      </c>
      <c r="K664" s="41"/>
      <c r="L664" s="50">
        <f t="shared" si="23"/>
        <v>36</v>
      </c>
      <c r="M664" s="41"/>
      <c r="N664" s="41"/>
      <c r="O664" s="41"/>
      <c r="T664" s="392"/>
    </row>
    <row r="665" spans="1:20" ht="25.5" x14ac:dyDescent="0.2">
      <c r="A665" s="426">
        <v>653</v>
      </c>
      <c r="B665" s="416" t="s">
        <v>1520</v>
      </c>
      <c r="C665" s="41" t="s">
        <v>477</v>
      </c>
      <c r="D665" s="103"/>
      <c r="E665" s="48" t="s">
        <v>1450</v>
      </c>
      <c r="F665" s="41" t="s">
        <v>1476</v>
      </c>
      <c r="G665" s="41">
        <v>2020</v>
      </c>
      <c r="H665" s="417">
        <v>36</v>
      </c>
      <c r="I665" s="418">
        <v>100000</v>
      </c>
      <c r="J665" s="387">
        <f t="shared" si="26"/>
        <v>3600000</v>
      </c>
      <c r="K665" s="41"/>
      <c r="L665" s="50">
        <f t="shared" si="23"/>
        <v>36</v>
      </c>
      <c r="M665" s="41"/>
      <c r="N665" s="41"/>
      <c r="O665" s="41"/>
      <c r="T665" s="392"/>
    </row>
    <row r="666" spans="1:20" ht="25.5" x14ac:dyDescent="0.2">
      <c r="A666" s="426">
        <v>654</v>
      </c>
      <c r="B666" s="416" t="s">
        <v>1521</v>
      </c>
      <c r="C666" s="41" t="s">
        <v>477</v>
      </c>
      <c r="D666" s="103"/>
      <c r="E666" s="48" t="s">
        <v>1450</v>
      </c>
      <c r="F666" s="41" t="s">
        <v>1476</v>
      </c>
      <c r="G666" s="41">
        <v>2020</v>
      </c>
      <c r="H666" s="417">
        <v>36</v>
      </c>
      <c r="I666" s="418">
        <v>40000</v>
      </c>
      <c r="J666" s="387">
        <f t="shared" si="26"/>
        <v>1440000</v>
      </c>
      <c r="K666" s="41"/>
      <c r="L666" s="50">
        <f t="shared" si="23"/>
        <v>36</v>
      </c>
      <c r="M666" s="41"/>
      <c r="N666" s="41"/>
      <c r="O666" s="41"/>
      <c r="T666" s="392"/>
    </row>
    <row r="667" spans="1:20" ht="25.5" x14ac:dyDescent="0.2">
      <c r="A667" s="426">
        <v>655</v>
      </c>
      <c r="B667" s="416" t="s">
        <v>1522</v>
      </c>
      <c r="C667" s="41" t="s">
        <v>477</v>
      </c>
      <c r="D667" s="103"/>
      <c r="E667" s="48" t="s">
        <v>1450</v>
      </c>
      <c r="F667" s="41" t="s">
        <v>1476</v>
      </c>
      <c r="G667" s="41">
        <v>2020</v>
      </c>
      <c r="H667" s="417">
        <v>36</v>
      </c>
      <c r="I667" s="418">
        <v>40000</v>
      </c>
      <c r="J667" s="387">
        <f t="shared" si="26"/>
        <v>1440000</v>
      </c>
      <c r="K667" s="41"/>
      <c r="L667" s="50">
        <f t="shared" si="23"/>
        <v>36</v>
      </c>
      <c r="M667" s="41"/>
      <c r="N667" s="41"/>
      <c r="O667" s="516"/>
      <c r="T667" s="392"/>
    </row>
    <row r="668" spans="1:20" ht="25.5" x14ac:dyDescent="0.2">
      <c r="A668" s="426">
        <v>656</v>
      </c>
      <c r="B668" s="416" t="s">
        <v>1523</v>
      </c>
      <c r="C668" s="41" t="s">
        <v>477</v>
      </c>
      <c r="D668" s="103"/>
      <c r="E668" s="48" t="s">
        <v>1450</v>
      </c>
      <c r="F668" s="41" t="s">
        <v>1476</v>
      </c>
      <c r="G668" s="41">
        <v>2020</v>
      </c>
      <c r="H668" s="417">
        <v>36</v>
      </c>
      <c r="I668" s="418">
        <v>120000</v>
      </c>
      <c r="J668" s="387">
        <f t="shared" si="26"/>
        <v>4320000</v>
      </c>
      <c r="K668" s="41"/>
      <c r="L668" s="50">
        <f t="shared" si="23"/>
        <v>36</v>
      </c>
      <c r="M668" s="41"/>
      <c r="N668" s="41"/>
      <c r="O668" s="41"/>
      <c r="T668" s="392"/>
    </row>
    <row r="669" spans="1:20" ht="25.5" x14ac:dyDescent="0.2">
      <c r="A669" s="426">
        <v>657</v>
      </c>
      <c r="B669" s="416" t="s">
        <v>1524</v>
      </c>
      <c r="C669" s="41" t="s">
        <v>477</v>
      </c>
      <c r="D669" s="103"/>
      <c r="E669" s="48" t="s">
        <v>1450</v>
      </c>
      <c r="F669" s="41" t="s">
        <v>1476</v>
      </c>
      <c r="G669" s="41">
        <v>2020</v>
      </c>
      <c r="H669" s="417">
        <v>36</v>
      </c>
      <c r="I669" s="418">
        <v>40000</v>
      </c>
      <c r="J669" s="387">
        <f t="shared" si="26"/>
        <v>1440000</v>
      </c>
      <c r="K669" s="41"/>
      <c r="L669" s="50">
        <f t="shared" si="23"/>
        <v>36</v>
      </c>
      <c r="M669" s="41"/>
      <c r="N669" s="41"/>
      <c r="O669" s="41"/>
      <c r="T669" s="392"/>
    </row>
    <row r="670" spans="1:20" ht="25.5" x14ac:dyDescent="0.2">
      <c r="A670" s="426">
        <v>658</v>
      </c>
      <c r="B670" s="416" t="s">
        <v>1525</v>
      </c>
      <c r="C670" s="41" t="s">
        <v>477</v>
      </c>
      <c r="D670" s="103"/>
      <c r="E670" s="48" t="s">
        <v>1450</v>
      </c>
      <c r="F670" s="41" t="s">
        <v>1476</v>
      </c>
      <c r="G670" s="41">
        <v>2020</v>
      </c>
      <c r="H670" s="417">
        <v>36</v>
      </c>
      <c r="I670" s="418">
        <v>40000</v>
      </c>
      <c r="J670" s="387">
        <f t="shared" si="26"/>
        <v>1440000</v>
      </c>
      <c r="K670" s="41"/>
      <c r="L670" s="50">
        <f t="shared" si="23"/>
        <v>36</v>
      </c>
      <c r="M670" s="41"/>
      <c r="N670" s="41"/>
      <c r="O670" s="41"/>
      <c r="T670" s="392"/>
    </row>
    <row r="671" spans="1:20" ht="25.5" x14ac:dyDescent="0.2">
      <c r="A671" s="426">
        <v>659</v>
      </c>
      <c r="B671" s="416" t="s">
        <v>1526</v>
      </c>
      <c r="C671" s="41" t="s">
        <v>477</v>
      </c>
      <c r="D671" s="103"/>
      <c r="E671" s="48" t="s">
        <v>1450</v>
      </c>
      <c r="F671" s="41" t="s">
        <v>1476</v>
      </c>
      <c r="G671" s="41">
        <v>2020</v>
      </c>
      <c r="H671" s="417">
        <v>36</v>
      </c>
      <c r="I671" s="418">
        <v>100000</v>
      </c>
      <c r="J671" s="387">
        <f t="shared" si="26"/>
        <v>3600000</v>
      </c>
      <c r="K671" s="41"/>
      <c r="L671" s="50">
        <f t="shared" si="23"/>
        <v>36</v>
      </c>
      <c r="M671" s="41"/>
      <c r="N671" s="41"/>
      <c r="O671" s="41"/>
      <c r="T671" s="392"/>
    </row>
    <row r="672" spans="1:20" ht="25.5" x14ac:dyDescent="0.2">
      <c r="A672" s="426">
        <v>660</v>
      </c>
      <c r="B672" s="416" t="s">
        <v>1527</v>
      </c>
      <c r="C672" s="41" t="s">
        <v>477</v>
      </c>
      <c r="D672" s="103"/>
      <c r="E672" s="48" t="s">
        <v>1450</v>
      </c>
      <c r="F672" s="41" t="s">
        <v>1476</v>
      </c>
      <c r="G672" s="41">
        <v>2020</v>
      </c>
      <c r="H672" s="417">
        <v>36</v>
      </c>
      <c r="I672" s="418">
        <v>40000</v>
      </c>
      <c r="J672" s="387">
        <f t="shared" si="26"/>
        <v>1440000</v>
      </c>
      <c r="K672" s="41"/>
      <c r="L672" s="50">
        <f t="shared" si="23"/>
        <v>36</v>
      </c>
      <c r="M672" s="41"/>
      <c r="N672" s="41"/>
      <c r="O672" s="41"/>
      <c r="T672" s="392"/>
    </row>
    <row r="673" spans="1:20" ht="25.5" x14ac:dyDescent="0.2">
      <c r="A673" s="426">
        <v>661</v>
      </c>
      <c r="B673" s="416" t="s">
        <v>1528</v>
      </c>
      <c r="C673" s="41" t="s">
        <v>477</v>
      </c>
      <c r="D673" s="103"/>
      <c r="E673" s="48" t="s">
        <v>1450</v>
      </c>
      <c r="F673" s="41" t="s">
        <v>1476</v>
      </c>
      <c r="G673" s="41">
        <v>2020</v>
      </c>
      <c r="H673" s="417">
        <v>36</v>
      </c>
      <c r="I673" s="418">
        <v>40000</v>
      </c>
      <c r="J673" s="387">
        <f t="shared" si="26"/>
        <v>1440000</v>
      </c>
      <c r="K673" s="41"/>
      <c r="L673" s="50">
        <f t="shared" si="23"/>
        <v>36</v>
      </c>
      <c r="M673" s="41"/>
      <c r="N673" s="41"/>
      <c r="O673" s="516"/>
      <c r="T673" s="392"/>
    </row>
    <row r="674" spans="1:20" ht="25.5" x14ac:dyDescent="0.2">
      <c r="A674" s="426">
        <v>662</v>
      </c>
      <c r="B674" s="416" t="s">
        <v>1529</v>
      </c>
      <c r="C674" s="41" t="s">
        <v>487</v>
      </c>
      <c r="D674" s="103"/>
      <c r="E674" s="48" t="s">
        <v>1450</v>
      </c>
      <c r="F674" s="41" t="s">
        <v>1476</v>
      </c>
      <c r="G674" s="41">
        <v>2020</v>
      </c>
      <c r="H674" s="417">
        <v>36</v>
      </c>
      <c r="I674" s="418">
        <v>90000</v>
      </c>
      <c r="J674" s="387">
        <f t="shared" si="26"/>
        <v>3240000</v>
      </c>
      <c r="K674" s="41"/>
      <c r="L674" s="50">
        <f t="shared" si="23"/>
        <v>36</v>
      </c>
      <c r="M674" s="41"/>
      <c r="N674" s="41"/>
      <c r="O674" s="41"/>
      <c r="T674" s="392"/>
    </row>
    <row r="675" spans="1:20" ht="25.5" x14ac:dyDescent="0.2">
      <c r="A675" s="426">
        <v>663</v>
      </c>
      <c r="B675" s="416" t="s">
        <v>1530</v>
      </c>
      <c r="C675" s="41" t="s">
        <v>487</v>
      </c>
      <c r="D675" s="103"/>
      <c r="E675" s="48" t="s">
        <v>1450</v>
      </c>
      <c r="F675" s="41" t="s">
        <v>1476</v>
      </c>
      <c r="G675" s="41">
        <v>2020</v>
      </c>
      <c r="H675" s="417">
        <v>36</v>
      </c>
      <c r="I675" s="418">
        <v>40000</v>
      </c>
      <c r="J675" s="387">
        <f t="shared" si="26"/>
        <v>1440000</v>
      </c>
      <c r="K675" s="41"/>
      <c r="L675" s="50">
        <f t="shared" ref="L675:L726" si="27">H675</f>
        <v>36</v>
      </c>
      <c r="M675" s="41"/>
      <c r="N675" s="41"/>
      <c r="O675" s="41"/>
      <c r="T675" s="392"/>
    </row>
    <row r="676" spans="1:20" ht="25.5" x14ac:dyDescent="0.2">
      <c r="A676" s="426">
        <v>664</v>
      </c>
      <c r="B676" s="416" t="s">
        <v>1531</v>
      </c>
      <c r="C676" s="41" t="s">
        <v>487</v>
      </c>
      <c r="D676" s="103"/>
      <c r="E676" s="48" t="s">
        <v>1450</v>
      </c>
      <c r="F676" s="41" t="s">
        <v>1476</v>
      </c>
      <c r="G676" s="41">
        <v>2020</v>
      </c>
      <c r="H676" s="417">
        <v>36</v>
      </c>
      <c r="I676" s="418">
        <v>40000</v>
      </c>
      <c r="J676" s="387">
        <f t="shared" si="26"/>
        <v>1440000</v>
      </c>
      <c r="K676" s="41"/>
      <c r="L676" s="50">
        <f t="shared" si="27"/>
        <v>36</v>
      </c>
      <c r="M676" s="41"/>
      <c r="N676" s="41"/>
      <c r="O676" s="516"/>
      <c r="T676" s="392"/>
    </row>
    <row r="677" spans="1:20" ht="25.5" x14ac:dyDescent="0.2">
      <c r="A677" s="426">
        <v>665</v>
      </c>
      <c r="B677" s="416" t="s">
        <v>1532</v>
      </c>
      <c r="C677" s="41" t="s">
        <v>487</v>
      </c>
      <c r="D677" s="103"/>
      <c r="E677" s="48" t="s">
        <v>1450</v>
      </c>
      <c r="F677" s="41" t="s">
        <v>1476</v>
      </c>
      <c r="G677" s="41">
        <v>2020</v>
      </c>
      <c r="H677" s="417">
        <v>36</v>
      </c>
      <c r="I677" s="418">
        <v>110000</v>
      </c>
      <c r="J677" s="387">
        <f t="shared" si="26"/>
        <v>3960000</v>
      </c>
      <c r="K677" s="41"/>
      <c r="L677" s="50">
        <f t="shared" si="27"/>
        <v>36</v>
      </c>
      <c r="M677" s="41"/>
      <c r="N677" s="41"/>
      <c r="O677" s="41"/>
      <c r="T677" s="392"/>
    </row>
    <row r="678" spans="1:20" ht="25.5" x14ac:dyDescent="0.2">
      <c r="A678" s="426">
        <v>666</v>
      </c>
      <c r="B678" s="416" t="s">
        <v>1533</v>
      </c>
      <c r="C678" s="41" t="s">
        <v>487</v>
      </c>
      <c r="D678" s="103"/>
      <c r="E678" s="48" t="s">
        <v>1450</v>
      </c>
      <c r="F678" s="41" t="s">
        <v>1476</v>
      </c>
      <c r="G678" s="41">
        <v>2020</v>
      </c>
      <c r="H678" s="417">
        <v>36</v>
      </c>
      <c r="I678" s="418">
        <v>40000</v>
      </c>
      <c r="J678" s="387">
        <f t="shared" si="26"/>
        <v>1440000</v>
      </c>
      <c r="K678" s="41"/>
      <c r="L678" s="50">
        <f t="shared" si="27"/>
        <v>36</v>
      </c>
      <c r="M678" s="41"/>
      <c r="N678" s="41"/>
      <c r="O678" s="41"/>
      <c r="T678" s="392"/>
    </row>
    <row r="679" spans="1:20" ht="25.5" x14ac:dyDescent="0.2">
      <c r="A679" s="426">
        <v>667</v>
      </c>
      <c r="B679" s="416" t="s">
        <v>1534</v>
      </c>
      <c r="C679" s="41" t="s">
        <v>487</v>
      </c>
      <c r="D679" s="103"/>
      <c r="E679" s="48" t="s">
        <v>1450</v>
      </c>
      <c r="F679" s="41" t="s">
        <v>1476</v>
      </c>
      <c r="G679" s="41">
        <v>2020</v>
      </c>
      <c r="H679" s="417">
        <v>36</v>
      </c>
      <c r="I679" s="418">
        <v>35000</v>
      </c>
      <c r="J679" s="387">
        <f t="shared" si="26"/>
        <v>1260000</v>
      </c>
      <c r="K679" s="41"/>
      <c r="L679" s="50">
        <f t="shared" si="27"/>
        <v>36</v>
      </c>
      <c r="M679" s="41"/>
      <c r="N679" s="41"/>
      <c r="O679" s="41"/>
      <c r="T679" s="392"/>
    </row>
    <row r="680" spans="1:20" ht="25.5" x14ac:dyDescent="0.2">
      <c r="A680" s="426">
        <v>668</v>
      </c>
      <c r="B680" s="416" t="s">
        <v>1535</v>
      </c>
      <c r="C680" s="41" t="s">
        <v>487</v>
      </c>
      <c r="D680" s="103"/>
      <c r="E680" s="48" t="s">
        <v>1450</v>
      </c>
      <c r="F680" s="41" t="s">
        <v>1476</v>
      </c>
      <c r="G680" s="41">
        <v>2020</v>
      </c>
      <c r="H680" s="417">
        <v>36</v>
      </c>
      <c r="I680" s="418">
        <v>100000</v>
      </c>
      <c r="J680" s="387">
        <f t="shared" si="26"/>
        <v>3600000</v>
      </c>
      <c r="K680" s="41"/>
      <c r="L680" s="50">
        <f t="shared" si="27"/>
        <v>36</v>
      </c>
      <c r="M680" s="41"/>
      <c r="N680" s="41"/>
      <c r="O680" s="41"/>
      <c r="T680" s="392"/>
    </row>
    <row r="681" spans="1:20" ht="38.25" x14ac:dyDescent="0.2">
      <c r="A681" s="426">
        <v>669</v>
      </c>
      <c r="B681" s="416" t="s">
        <v>1536</v>
      </c>
      <c r="C681" s="41" t="s">
        <v>487</v>
      </c>
      <c r="D681" s="103"/>
      <c r="E681" s="48" t="s">
        <v>1450</v>
      </c>
      <c r="F681" s="41" t="s">
        <v>1476</v>
      </c>
      <c r="G681" s="41">
        <v>2020</v>
      </c>
      <c r="H681" s="417">
        <v>36</v>
      </c>
      <c r="I681" s="418">
        <v>40000</v>
      </c>
      <c r="J681" s="387">
        <f t="shared" si="26"/>
        <v>1440000</v>
      </c>
      <c r="K681" s="41"/>
      <c r="L681" s="50">
        <f t="shared" si="27"/>
        <v>36</v>
      </c>
      <c r="M681" s="41"/>
      <c r="N681" s="41"/>
      <c r="O681" s="41"/>
      <c r="T681" s="392"/>
    </row>
    <row r="682" spans="1:20" ht="38.25" x14ac:dyDescent="0.2">
      <c r="A682" s="426">
        <v>670</v>
      </c>
      <c r="B682" s="416" t="s">
        <v>1537</v>
      </c>
      <c r="C682" s="41" t="s">
        <v>487</v>
      </c>
      <c r="D682" s="103"/>
      <c r="E682" s="48" t="s">
        <v>1450</v>
      </c>
      <c r="F682" s="41" t="s">
        <v>1476</v>
      </c>
      <c r="G682" s="41">
        <v>2020</v>
      </c>
      <c r="H682" s="417">
        <v>36</v>
      </c>
      <c r="I682" s="418">
        <v>35000</v>
      </c>
      <c r="J682" s="387">
        <f t="shared" si="26"/>
        <v>1260000</v>
      </c>
      <c r="K682" s="41"/>
      <c r="L682" s="50">
        <f t="shared" si="27"/>
        <v>36</v>
      </c>
      <c r="M682" s="41"/>
      <c r="N682" s="41"/>
      <c r="O682" s="516"/>
      <c r="T682" s="392"/>
    </row>
    <row r="683" spans="1:20" ht="25.5" x14ac:dyDescent="0.2">
      <c r="A683" s="426">
        <v>671</v>
      </c>
      <c r="B683" s="416" t="s">
        <v>1538</v>
      </c>
      <c r="C683" s="41" t="s">
        <v>477</v>
      </c>
      <c r="D683" s="103"/>
      <c r="E683" s="48" t="s">
        <v>1450</v>
      </c>
      <c r="F683" s="41" t="s">
        <v>1476</v>
      </c>
      <c r="G683" s="41">
        <v>2020</v>
      </c>
      <c r="H683" s="41">
        <v>325</v>
      </c>
      <c r="I683" s="41">
        <v>30300</v>
      </c>
      <c r="J683" s="387">
        <f t="shared" si="26"/>
        <v>9847500</v>
      </c>
      <c r="K683" s="41"/>
      <c r="L683" s="50">
        <f t="shared" si="27"/>
        <v>325</v>
      </c>
      <c r="M683" s="41"/>
      <c r="N683" s="41"/>
      <c r="O683" s="41"/>
      <c r="T683" s="392"/>
    </row>
    <row r="684" spans="1:20" ht="30" x14ac:dyDescent="0.2">
      <c r="A684" s="426">
        <v>672</v>
      </c>
      <c r="B684" s="413" t="s">
        <v>1539</v>
      </c>
      <c r="C684" s="41" t="s">
        <v>1129</v>
      </c>
      <c r="D684" s="103"/>
      <c r="E684" s="48" t="s">
        <v>1450</v>
      </c>
      <c r="F684" s="41" t="s">
        <v>1476</v>
      </c>
      <c r="G684" s="41">
        <v>2020</v>
      </c>
      <c r="H684" s="41">
        <v>3</v>
      </c>
      <c r="I684" s="41">
        <v>55100</v>
      </c>
      <c r="J684" s="387">
        <f t="shared" si="26"/>
        <v>165300</v>
      </c>
      <c r="K684" s="41"/>
      <c r="L684" s="50">
        <f t="shared" si="27"/>
        <v>3</v>
      </c>
      <c r="M684" s="41"/>
      <c r="N684" s="41"/>
      <c r="O684" s="41"/>
      <c r="T684" s="392"/>
    </row>
    <row r="685" spans="1:20" ht="30" x14ac:dyDescent="0.2">
      <c r="A685" s="426">
        <v>673</v>
      </c>
      <c r="B685" s="413" t="s">
        <v>1540</v>
      </c>
      <c r="C685" s="41" t="s">
        <v>491</v>
      </c>
      <c r="D685" s="103"/>
      <c r="E685" s="48" t="s">
        <v>1450</v>
      </c>
      <c r="F685" s="41" t="s">
        <v>1476</v>
      </c>
      <c r="G685" s="41">
        <v>2020</v>
      </c>
      <c r="H685" s="41">
        <v>2</v>
      </c>
      <c r="I685" s="41">
        <v>80000</v>
      </c>
      <c r="J685" s="387">
        <f t="shared" si="26"/>
        <v>160000</v>
      </c>
      <c r="K685" s="41"/>
      <c r="L685" s="50">
        <f t="shared" si="27"/>
        <v>2</v>
      </c>
      <c r="M685" s="41"/>
      <c r="N685" s="41"/>
      <c r="O685" s="41"/>
      <c r="T685" s="392"/>
    </row>
    <row r="686" spans="1:20" ht="30" x14ac:dyDescent="0.2">
      <c r="A686" s="426">
        <v>674</v>
      </c>
      <c r="B686" s="413" t="s">
        <v>1541</v>
      </c>
      <c r="C686" s="41" t="s">
        <v>491</v>
      </c>
      <c r="D686" s="103"/>
      <c r="E686" s="48" t="s">
        <v>1450</v>
      </c>
      <c r="F686" s="41" t="s">
        <v>1476</v>
      </c>
      <c r="G686" s="41">
        <v>2020</v>
      </c>
      <c r="H686" s="41">
        <v>2</v>
      </c>
      <c r="I686" s="41">
        <v>70000</v>
      </c>
      <c r="J686" s="387">
        <f t="shared" si="26"/>
        <v>140000</v>
      </c>
      <c r="K686" s="41"/>
      <c r="L686" s="50">
        <f t="shared" si="27"/>
        <v>2</v>
      </c>
      <c r="M686" s="41"/>
      <c r="N686" s="41"/>
      <c r="O686" s="41"/>
      <c r="T686" s="392"/>
    </row>
    <row r="687" spans="1:20" ht="38.25" x14ac:dyDescent="0.2">
      <c r="A687" s="426">
        <v>675</v>
      </c>
      <c r="B687" s="416" t="s">
        <v>1542</v>
      </c>
      <c r="C687" s="41" t="s">
        <v>1565</v>
      </c>
      <c r="D687" s="103"/>
      <c r="E687" s="48" t="s">
        <v>1450</v>
      </c>
      <c r="F687" s="41" t="s">
        <v>1476</v>
      </c>
      <c r="G687" s="41">
        <v>2020</v>
      </c>
      <c r="H687" s="41">
        <v>36</v>
      </c>
      <c r="I687" s="41">
        <v>120000</v>
      </c>
      <c r="J687" s="387">
        <f t="shared" si="26"/>
        <v>4320000</v>
      </c>
      <c r="K687" s="41"/>
      <c r="L687" s="50">
        <f t="shared" si="27"/>
        <v>36</v>
      </c>
      <c r="M687" s="41"/>
      <c r="N687" s="41"/>
      <c r="O687" s="41"/>
      <c r="T687" s="392"/>
    </row>
    <row r="688" spans="1:20" ht="25.5" x14ac:dyDescent="0.2">
      <c r="A688" s="426">
        <v>676</v>
      </c>
      <c r="B688" s="416" t="s">
        <v>1543</v>
      </c>
      <c r="C688" s="41" t="s">
        <v>1565</v>
      </c>
      <c r="D688" s="103"/>
      <c r="E688" s="48" t="s">
        <v>1450</v>
      </c>
      <c r="F688" s="41" t="s">
        <v>1476</v>
      </c>
      <c r="G688" s="41">
        <v>2020</v>
      </c>
      <c r="H688" s="41">
        <v>36</v>
      </c>
      <c r="I688" s="41">
        <v>40000</v>
      </c>
      <c r="J688" s="387">
        <f t="shared" si="26"/>
        <v>1440000</v>
      </c>
      <c r="K688" s="41"/>
      <c r="L688" s="50">
        <f t="shared" si="27"/>
        <v>36</v>
      </c>
      <c r="M688" s="41"/>
      <c r="N688" s="41"/>
      <c r="O688" s="516"/>
      <c r="T688" s="392"/>
    </row>
    <row r="689" spans="1:20" ht="25.5" x14ac:dyDescent="0.2">
      <c r="A689" s="426">
        <v>677</v>
      </c>
      <c r="B689" s="416" t="s">
        <v>1544</v>
      </c>
      <c r="C689" s="41" t="s">
        <v>1565</v>
      </c>
      <c r="D689" s="103"/>
      <c r="E689" s="48" t="s">
        <v>1450</v>
      </c>
      <c r="F689" s="41" t="s">
        <v>1476</v>
      </c>
      <c r="G689" s="41">
        <v>2020</v>
      </c>
      <c r="H689" s="41">
        <v>36</v>
      </c>
      <c r="I689" s="41">
        <v>40000</v>
      </c>
      <c r="J689" s="387">
        <f t="shared" si="26"/>
        <v>1440000</v>
      </c>
      <c r="K689" s="41"/>
      <c r="L689" s="50">
        <f t="shared" si="27"/>
        <v>36</v>
      </c>
      <c r="M689" s="41"/>
      <c r="N689" s="41"/>
      <c r="O689" s="41"/>
      <c r="T689" s="392"/>
    </row>
    <row r="690" spans="1:20" ht="38.25" x14ac:dyDescent="0.2">
      <c r="A690" s="426">
        <v>678</v>
      </c>
      <c r="B690" s="416" t="s">
        <v>1545</v>
      </c>
      <c r="C690" s="41" t="s">
        <v>1565</v>
      </c>
      <c r="D690" s="103"/>
      <c r="E690" s="48" t="s">
        <v>1450</v>
      </c>
      <c r="F690" s="41" t="s">
        <v>1476</v>
      </c>
      <c r="G690" s="41">
        <v>2020</v>
      </c>
      <c r="H690" s="41">
        <v>36</v>
      </c>
      <c r="I690" s="41">
        <v>115000</v>
      </c>
      <c r="J690" s="387">
        <f t="shared" si="26"/>
        <v>4140000</v>
      </c>
      <c r="K690" s="41"/>
      <c r="L690" s="50">
        <f t="shared" si="27"/>
        <v>36</v>
      </c>
      <c r="M690" s="41"/>
      <c r="N690" s="41"/>
      <c r="O690" s="41"/>
      <c r="T690" s="392"/>
    </row>
    <row r="691" spans="1:20" ht="25.5" x14ac:dyDescent="0.2">
      <c r="A691" s="426">
        <v>679</v>
      </c>
      <c r="B691" s="416" t="s">
        <v>1546</v>
      </c>
      <c r="C691" s="41" t="s">
        <v>1565</v>
      </c>
      <c r="D691" s="103"/>
      <c r="E691" s="48" t="s">
        <v>1450</v>
      </c>
      <c r="F691" s="41" t="s">
        <v>1476</v>
      </c>
      <c r="G691" s="41">
        <v>2020</v>
      </c>
      <c r="H691" s="41">
        <v>36</v>
      </c>
      <c r="I691" s="41">
        <v>40000</v>
      </c>
      <c r="J691" s="387">
        <f t="shared" si="26"/>
        <v>1440000</v>
      </c>
      <c r="K691" s="41"/>
      <c r="L691" s="50">
        <f t="shared" si="27"/>
        <v>36</v>
      </c>
      <c r="M691" s="41"/>
      <c r="N691" s="41"/>
      <c r="O691" s="41"/>
      <c r="T691" s="392"/>
    </row>
    <row r="692" spans="1:20" ht="25.5" x14ac:dyDescent="0.2">
      <c r="A692" s="426">
        <v>680</v>
      </c>
      <c r="B692" s="416" t="s">
        <v>1547</v>
      </c>
      <c r="C692" s="41" t="s">
        <v>1565</v>
      </c>
      <c r="D692" s="103"/>
      <c r="E692" s="48" t="s">
        <v>1450</v>
      </c>
      <c r="F692" s="41" t="s">
        <v>1476</v>
      </c>
      <c r="G692" s="41">
        <v>2020</v>
      </c>
      <c r="H692" s="41">
        <v>36</v>
      </c>
      <c r="I692" s="41">
        <v>40000</v>
      </c>
      <c r="J692" s="387">
        <f t="shared" si="26"/>
        <v>1440000</v>
      </c>
      <c r="K692" s="41"/>
      <c r="L692" s="50">
        <f t="shared" si="27"/>
        <v>36</v>
      </c>
      <c r="M692" s="41"/>
      <c r="N692" s="41"/>
      <c r="O692" s="41"/>
      <c r="T692" s="392"/>
    </row>
    <row r="693" spans="1:20" ht="38.25" x14ac:dyDescent="0.2">
      <c r="A693" s="426">
        <v>681</v>
      </c>
      <c r="B693" s="416" t="s">
        <v>1548</v>
      </c>
      <c r="C693" s="41" t="s">
        <v>1565</v>
      </c>
      <c r="D693" s="103"/>
      <c r="E693" s="48" t="s">
        <v>1450</v>
      </c>
      <c r="F693" s="41" t="s">
        <v>1476</v>
      </c>
      <c r="G693" s="41">
        <v>2020</v>
      </c>
      <c r="H693" s="41">
        <v>36</v>
      </c>
      <c r="I693" s="41">
        <v>110000</v>
      </c>
      <c r="J693" s="387">
        <f t="shared" si="26"/>
        <v>3960000</v>
      </c>
      <c r="K693" s="41"/>
      <c r="L693" s="50">
        <f t="shared" si="27"/>
        <v>36</v>
      </c>
      <c r="M693" s="41"/>
      <c r="N693" s="41"/>
      <c r="O693" s="41"/>
      <c r="T693" s="392"/>
    </row>
    <row r="694" spans="1:20" ht="25.5" x14ac:dyDescent="0.2">
      <c r="A694" s="426">
        <v>682</v>
      </c>
      <c r="B694" s="416" t="s">
        <v>1549</v>
      </c>
      <c r="C694" s="41" t="s">
        <v>1565</v>
      </c>
      <c r="D694" s="103"/>
      <c r="E694" s="48" t="s">
        <v>1450</v>
      </c>
      <c r="F694" s="41" t="s">
        <v>1476</v>
      </c>
      <c r="G694" s="41">
        <v>2020</v>
      </c>
      <c r="H694" s="41">
        <v>36</v>
      </c>
      <c r="I694" s="41">
        <v>40000</v>
      </c>
      <c r="J694" s="387">
        <f t="shared" si="26"/>
        <v>1440000</v>
      </c>
      <c r="K694" s="41"/>
      <c r="L694" s="50">
        <f t="shared" si="27"/>
        <v>36</v>
      </c>
      <c r="M694" s="41"/>
      <c r="N694" s="41"/>
      <c r="O694" s="41"/>
      <c r="T694" s="392"/>
    </row>
    <row r="695" spans="1:20" ht="25.5" x14ac:dyDescent="0.2">
      <c r="A695" s="426">
        <v>683</v>
      </c>
      <c r="B695" s="416" t="s">
        <v>1550</v>
      </c>
      <c r="C695" s="41" t="s">
        <v>1565</v>
      </c>
      <c r="D695" s="103"/>
      <c r="E695" s="48" t="s">
        <v>1450</v>
      </c>
      <c r="F695" s="41" t="s">
        <v>1476</v>
      </c>
      <c r="G695" s="41">
        <v>2020</v>
      </c>
      <c r="H695" s="41">
        <v>36</v>
      </c>
      <c r="I695" s="41">
        <v>40000</v>
      </c>
      <c r="J695" s="387">
        <f t="shared" si="26"/>
        <v>1440000</v>
      </c>
      <c r="K695" s="41"/>
      <c r="L695" s="50">
        <f t="shared" si="27"/>
        <v>36</v>
      </c>
      <c r="M695" s="41"/>
      <c r="N695" s="41"/>
      <c r="O695" s="41"/>
      <c r="T695" s="392"/>
    </row>
    <row r="696" spans="1:20" ht="38.25" x14ac:dyDescent="0.2">
      <c r="A696" s="426">
        <v>684</v>
      </c>
      <c r="B696" s="419" t="s">
        <v>1551</v>
      </c>
      <c r="C696" s="41" t="s">
        <v>491</v>
      </c>
      <c r="D696" s="103"/>
      <c r="E696" s="48" t="s">
        <v>1450</v>
      </c>
      <c r="F696" s="41" t="s">
        <v>1476</v>
      </c>
      <c r="G696" s="41">
        <v>2020</v>
      </c>
      <c r="H696" s="41">
        <v>38</v>
      </c>
      <c r="I696" s="41">
        <v>95000</v>
      </c>
      <c r="J696" s="387">
        <f t="shared" si="26"/>
        <v>3610000</v>
      </c>
      <c r="K696" s="41"/>
      <c r="L696" s="50">
        <f t="shared" si="27"/>
        <v>38</v>
      </c>
      <c r="M696" s="41"/>
      <c r="N696" s="41"/>
      <c r="O696" s="41"/>
      <c r="T696" s="392"/>
    </row>
    <row r="697" spans="1:20" ht="38.25" x14ac:dyDescent="0.2">
      <c r="A697" s="426">
        <v>685</v>
      </c>
      <c r="B697" s="419" t="s">
        <v>1552</v>
      </c>
      <c r="C697" s="41" t="s">
        <v>491</v>
      </c>
      <c r="D697" s="103"/>
      <c r="E697" s="48" t="s">
        <v>1450</v>
      </c>
      <c r="F697" s="41" t="s">
        <v>1476</v>
      </c>
      <c r="G697" s="41">
        <v>2020</v>
      </c>
      <c r="H697" s="41">
        <v>38</v>
      </c>
      <c r="I697" s="41">
        <v>40000</v>
      </c>
      <c r="J697" s="387">
        <f t="shared" si="26"/>
        <v>1520000</v>
      </c>
      <c r="K697" s="41"/>
      <c r="L697" s="50">
        <f t="shared" si="27"/>
        <v>38</v>
      </c>
      <c r="M697" s="41"/>
      <c r="N697" s="41"/>
      <c r="O697" s="41"/>
      <c r="T697" s="392"/>
    </row>
    <row r="698" spans="1:20" ht="38.25" x14ac:dyDescent="0.2">
      <c r="A698" s="426">
        <v>686</v>
      </c>
      <c r="B698" s="419" t="s">
        <v>1553</v>
      </c>
      <c r="C698" s="41" t="s">
        <v>491</v>
      </c>
      <c r="D698" s="103"/>
      <c r="E698" s="48" t="s">
        <v>1450</v>
      </c>
      <c r="F698" s="41" t="s">
        <v>1476</v>
      </c>
      <c r="G698" s="41">
        <v>2020</v>
      </c>
      <c r="H698" s="41">
        <v>38</v>
      </c>
      <c r="I698" s="41">
        <v>35000</v>
      </c>
      <c r="J698" s="387">
        <f t="shared" si="26"/>
        <v>1330000</v>
      </c>
      <c r="K698" s="41"/>
      <c r="L698" s="50">
        <f t="shared" si="27"/>
        <v>38</v>
      </c>
      <c r="M698" s="41"/>
      <c r="N698" s="41"/>
      <c r="O698" s="41"/>
      <c r="T698" s="392"/>
    </row>
    <row r="699" spans="1:20" ht="38.25" x14ac:dyDescent="0.2">
      <c r="A699" s="426">
        <v>687</v>
      </c>
      <c r="B699" s="419" t="s">
        <v>1554</v>
      </c>
      <c r="C699" s="41" t="s">
        <v>491</v>
      </c>
      <c r="D699" s="103"/>
      <c r="E699" s="48" t="s">
        <v>1450</v>
      </c>
      <c r="F699" s="41" t="s">
        <v>1476</v>
      </c>
      <c r="G699" s="41">
        <v>2020</v>
      </c>
      <c r="H699" s="41">
        <v>38</v>
      </c>
      <c r="I699" s="41">
        <v>100000</v>
      </c>
      <c r="J699" s="387">
        <f t="shared" si="26"/>
        <v>3800000</v>
      </c>
      <c r="K699" s="41"/>
      <c r="L699" s="50">
        <f t="shared" si="27"/>
        <v>38</v>
      </c>
      <c r="M699" s="41"/>
      <c r="N699" s="41"/>
      <c r="O699" s="516"/>
      <c r="T699" s="392"/>
    </row>
    <row r="700" spans="1:20" ht="38.25" x14ac:dyDescent="0.2">
      <c r="A700" s="426">
        <v>688</v>
      </c>
      <c r="B700" s="419" t="s">
        <v>1555</v>
      </c>
      <c r="C700" s="41" t="s">
        <v>491</v>
      </c>
      <c r="D700" s="103"/>
      <c r="E700" s="48" t="s">
        <v>1450</v>
      </c>
      <c r="F700" s="41" t="s">
        <v>1476</v>
      </c>
      <c r="G700" s="41">
        <v>2020</v>
      </c>
      <c r="H700" s="41">
        <v>38</v>
      </c>
      <c r="I700" s="41">
        <v>40000</v>
      </c>
      <c r="J700" s="387">
        <f t="shared" si="26"/>
        <v>1520000</v>
      </c>
      <c r="K700" s="41"/>
      <c r="L700" s="50">
        <f t="shared" si="27"/>
        <v>38</v>
      </c>
      <c r="M700" s="41"/>
      <c r="N700" s="41"/>
      <c r="O700" s="41"/>
      <c r="T700" s="392"/>
    </row>
    <row r="701" spans="1:20" ht="38.25" x14ac:dyDescent="0.2">
      <c r="A701" s="426">
        <v>689</v>
      </c>
      <c r="B701" s="419" t="s">
        <v>1556</v>
      </c>
      <c r="C701" s="41" t="s">
        <v>491</v>
      </c>
      <c r="D701" s="103"/>
      <c r="E701" s="48" t="s">
        <v>1450</v>
      </c>
      <c r="F701" s="41" t="s">
        <v>1476</v>
      </c>
      <c r="G701" s="41">
        <v>2020</v>
      </c>
      <c r="H701" s="41">
        <v>38</v>
      </c>
      <c r="I701" s="41">
        <v>35000</v>
      </c>
      <c r="J701" s="387">
        <f t="shared" si="26"/>
        <v>1330000</v>
      </c>
      <c r="K701" s="41"/>
      <c r="L701" s="50">
        <f t="shared" si="27"/>
        <v>38</v>
      </c>
      <c r="M701" s="41"/>
      <c r="N701" s="41"/>
      <c r="O701" s="41"/>
      <c r="T701" s="392"/>
    </row>
    <row r="702" spans="1:20" ht="38.25" x14ac:dyDescent="0.2">
      <c r="A702" s="426">
        <v>690</v>
      </c>
      <c r="B702" s="419" t="s">
        <v>1557</v>
      </c>
      <c r="C702" s="41" t="s">
        <v>491</v>
      </c>
      <c r="D702" s="103"/>
      <c r="E702" s="48" t="s">
        <v>1450</v>
      </c>
      <c r="F702" s="41" t="s">
        <v>1476</v>
      </c>
      <c r="G702" s="41">
        <v>2020</v>
      </c>
      <c r="H702" s="41">
        <v>38</v>
      </c>
      <c r="I702" s="41">
        <v>80000</v>
      </c>
      <c r="J702" s="387">
        <f t="shared" si="26"/>
        <v>3040000</v>
      </c>
      <c r="K702" s="41"/>
      <c r="L702" s="50">
        <f t="shared" si="27"/>
        <v>38</v>
      </c>
      <c r="M702" s="41"/>
      <c r="N702" s="41"/>
      <c r="O702" s="41"/>
      <c r="T702" s="392"/>
    </row>
    <row r="703" spans="1:20" ht="38.25" x14ac:dyDescent="0.2">
      <c r="A703" s="426">
        <v>691</v>
      </c>
      <c r="B703" s="419" t="s">
        <v>1558</v>
      </c>
      <c r="C703" s="41" t="s">
        <v>491</v>
      </c>
      <c r="D703" s="103"/>
      <c r="E703" s="48" t="s">
        <v>1450</v>
      </c>
      <c r="F703" s="41" t="s">
        <v>1476</v>
      </c>
      <c r="G703" s="41">
        <v>2020</v>
      </c>
      <c r="H703" s="41">
        <v>38</v>
      </c>
      <c r="I703" s="41">
        <v>40000</v>
      </c>
      <c r="J703" s="387">
        <f t="shared" si="26"/>
        <v>1520000</v>
      </c>
      <c r="K703" s="41"/>
      <c r="L703" s="50">
        <f t="shared" si="27"/>
        <v>38</v>
      </c>
      <c r="M703" s="41"/>
      <c r="N703" s="41"/>
      <c r="O703" s="41"/>
      <c r="T703" s="392"/>
    </row>
    <row r="704" spans="1:20" ht="38.25" x14ac:dyDescent="0.2">
      <c r="A704" s="426">
        <v>692</v>
      </c>
      <c r="B704" s="419" t="s">
        <v>1559</v>
      </c>
      <c r="C704" s="41" t="s">
        <v>491</v>
      </c>
      <c r="D704" s="103"/>
      <c r="E704" s="48" t="s">
        <v>1450</v>
      </c>
      <c r="F704" s="41" t="s">
        <v>1476</v>
      </c>
      <c r="G704" s="41">
        <v>2020</v>
      </c>
      <c r="H704" s="41">
        <v>38</v>
      </c>
      <c r="I704" s="41">
        <v>35000</v>
      </c>
      <c r="J704" s="387">
        <f t="shared" si="26"/>
        <v>1330000</v>
      </c>
      <c r="K704" s="41"/>
      <c r="L704" s="50">
        <f t="shared" si="27"/>
        <v>38</v>
      </c>
      <c r="M704" s="41"/>
      <c r="N704" s="41"/>
      <c r="O704" s="41"/>
      <c r="T704" s="392"/>
    </row>
    <row r="705" spans="1:20" ht="75" x14ac:dyDescent="0.2">
      <c r="A705" s="426">
        <v>693</v>
      </c>
      <c r="B705" s="413" t="s">
        <v>1560</v>
      </c>
      <c r="C705" s="41" t="s">
        <v>1129</v>
      </c>
      <c r="D705" s="103"/>
      <c r="E705" s="48" t="s">
        <v>1450</v>
      </c>
      <c r="F705" s="41" t="s">
        <v>1476</v>
      </c>
      <c r="G705" s="41">
        <v>2020</v>
      </c>
      <c r="H705" s="41">
        <v>325</v>
      </c>
      <c r="I705" s="41">
        <v>31000</v>
      </c>
      <c r="J705" s="387">
        <f t="shared" si="26"/>
        <v>10075000</v>
      </c>
      <c r="K705" s="41"/>
      <c r="L705" s="50">
        <f t="shared" si="27"/>
        <v>325</v>
      </c>
      <c r="M705" s="41"/>
      <c r="N705" s="41"/>
      <c r="O705" s="516"/>
      <c r="T705" s="392"/>
    </row>
    <row r="706" spans="1:20" ht="15" x14ac:dyDescent="0.2">
      <c r="A706" s="426">
        <v>694</v>
      </c>
      <c r="B706" s="415" t="s">
        <v>1561</v>
      </c>
      <c r="C706" s="41" t="s">
        <v>1566</v>
      </c>
      <c r="D706" s="103"/>
      <c r="E706" s="48" t="s">
        <v>1450</v>
      </c>
      <c r="F706" s="41" t="s">
        <v>1476</v>
      </c>
      <c r="G706" s="41">
        <v>2020</v>
      </c>
      <c r="H706" s="41">
        <v>60</v>
      </c>
      <c r="I706" s="41">
        <v>137000</v>
      </c>
      <c r="J706" s="387">
        <f t="shared" si="26"/>
        <v>8220000</v>
      </c>
      <c r="K706" s="41"/>
      <c r="L706" s="50">
        <f t="shared" si="27"/>
        <v>60</v>
      </c>
      <c r="M706" s="41"/>
      <c r="N706" s="41"/>
      <c r="O706" s="41"/>
      <c r="T706" s="392"/>
    </row>
    <row r="707" spans="1:20" ht="15" x14ac:dyDescent="0.2">
      <c r="A707" s="426">
        <v>695</v>
      </c>
      <c r="B707" s="415" t="s">
        <v>1562</v>
      </c>
      <c r="C707" s="41" t="s">
        <v>1567</v>
      </c>
      <c r="D707" s="103"/>
      <c r="E707" s="48" t="s">
        <v>1450</v>
      </c>
      <c r="F707" s="41" t="s">
        <v>1476</v>
      </c>
      <c r="G707" s="41">
        <v>2020</v>
      </c>
      <c r="H707" s="41">
        <v>30</v>
      </c>
      <c r="I707" s="41">
        <v>52500</v>
      </c>
      <c r="J707" s="387">
        <f t="shared" si="26"/>
        <v>1575000</v>
      </c>
      <c r="K707" s="41"/>
      <c r="L707" s="50">
        <f t="shared" si="27"/>
        <v>30</v>
      </c>
      <c r="M707" s="41"/>
      <c r="N707" s="41"/>
      <c r="O707" s="41"/>
      <c r="T707" s="392"/>
    </row>
    <row r="708" spans="1:20" x14ac:dyDescent="0.2">
      <c r="A708" s="426">
        <v>696</v>
      </c>
      <c r="B708" s="420" t="s">
        <v>1563</v>
      </c>
      <c r="C708" s="41" t="s">
        <v>1568</v>
      </c>
      <c r="D708" s="103"/>
      <c r="E708" s="48" t="s">
        <v>1450</v>
      </c>
      <c r="F708" s="41" t="s">
        <v>1476</v>
      </c>
      <c r="G708" s="41">
        <v>2020</v>
      </c>
      <c r="H708" s="41">
        <v>60</v>
      </c>
      <c r="I708" s="41">
        <v>49500</v>
      </c>
      <c r="J708" s="387">
        <f t="shared" si="26"/>
        <v>2970000</v>
      </c>
      <c r="K708" s="41"/>
      <c r="L708" s="50">
        <f t="shared" si="27"/>
        <v>60</v>
      </c>
      <c r="M708" s="41"/>
      <c r="N708" s="41"/>
      <c r="O708" s="41"/>
      <c r="T708" s="392"/>
    </row>
    <row r="709" spans="1:20" ht="51" x14ac:dyDescent="0.2">
      <c r="A709" s="426">
        <v>697</v>
      </c>
      <c r="B709" s="420" t="s">
        <v>1564</v>
      </c>
      <c r="C709" s="41" t="s">
        <v>1569</v>
      </c>
      <c r="D709" s="103"/>
      <c r="E709" s="48" t="s">
        <v>1450</v>
      </c>
      <c r="F709" s="41" t="s">
        <v>1476</v>
      </c>
      <c r="G709" s="41">
        <v>2020</v>
      </c>
      <c r="H709" s="41">
        <v>1</v>
      </c>
      <c r="I709" s="41">
        <v>7500000</v>
      </c>
      <c r="J709" s="387">
        <f t="shared" si="26"/>
        <v>7500000</v>
      </c>
      <c r="K709" s="41"/>
      <c r="L709" s="50">
        <f t="shared" si="27"/>
        <v>1</v>
      </c>
      <c r="M709" s="41"/>
      <c r="N709" s="41"/>
      <c r="O709" s="41"/>
      <c r="T709" s="392"/>
    </row>
    <row r="710" spans="1:20" ht="75" x14ac:dyDescent="0.2">
      <c r="A710" s="426">
        <v>698</v>
      </c>
      <c r="B710" s="413" t="s">
        <v>1570</v>
      </c>
      <c r="C710" s="41" t="s">
        <v>1105</v>
      </c>
      <c r="D710" s="103"/>
      <c r="E710" s="423" t="s">
        <v>1649</v>
      </c>
      <c r="F710" s="413" t="s">
        <v>1570</v>
      </c>
      <c r="G710" s="41">
        <v>2020</v>
      </c>
      <c r="H710" s="41">
        <v>6</v>
      </c>
      <c r="I710" s="41">
        <v>1500000</v>
      </c>
      <c r="J710" s="387">
        <f t="shared" si="26"/>
        <v>9000000</v>
      </c>
      <c r="K710" s="41"/>
      <c r="L710" s="50">
        <f t="shared" si="27"/>
        <v>6</v>
      </c>
      <c r="M710" s="41"/>
      <c r="N710" s="41"/>
      <c r="O710" s="41"/>
      <c r="P710" t="s">
        <v>1641</v>
      </c>
      <c r="T710" s="392"/>
    </row>
    <row r="711" spans="1:20" ht="25.5" x14ac:dyDescent="0.2">
      <c r="A711" s="426">
        <v>699</v>
      </c>
      <c r="B711" s="421" t="s">
        <v>1571</v>
      </c>
      <c r="C711" s="41" t="s">
        <v>1642</v>
      </c>
      <c r="D711" s="103"/>
      <c r="E711" s="422" t="s">
        <v>331</v>
      </c>
      <c r="F711" s="421" t="s">
        <v>1571</v>
      </c>
      <c r="G711" s="41">
        <v>2020</v>
      </c>
      <c r="H711" s="41">
        <v>3</v>
      </c>
      <c r="I711" s="41">
        <v>501750</v>
      </c>
      <c r="J711" s="387">
        <f t="shared" si="26"/>
        <v>1505250</v>
      </c>
      <c r="K711" s="41"/>
      <c r="L711" s="50">
        <f t="shared" si="27"/>
        <v>3</v>
      </c>
      <c r="M711" s="41"/>
      <c r="N711" s="41"/>
      <c r="O711" s="516"/>
      <c r="P711" t="s">
        <v>1641</v>
      </c>
      <c r="T711" s="392"/>
    </row>
    <row r="712" spans="1:20" ht="45" x14ac:dyDescent="0.2">
      <c r="A712" s="426">
        <v>700</v>
      </c>
      <c r="B712" s="413" t="s">
        <v>1572</v>
      </c>
      <c r="C712" s="41" t="s">
        <v>1642</v>
      </c>
      <c r="D712" s="103"/>
      <c r="E712" s="422" t="s">
        <v>331</v>
      </c>
      <c r="F712" s="413" t="s">
        <v>1572</v>
      </c>
      <c r="G712" s="41">
        <v>2020</v>
      </c>
      <c r="H712" s="41">
        <v>1</v>
      </c>
      <c r="I712" s="41">
        <v>3902500</v>
      </c>
      <c r="J712" s="387">
        <f t="shared" ref="J712:J726" si="28">H712*I712</f>
        <v>3902500</v>
      </c>
      <c r="K712" s="41"/>
      <c r="L712" s="50">
        <f t="shared" si="27"/>
        <v>1</v>
      </c>
      <c r="M712" s="41"/>
      <c r="N712" s="41"/>
      <c r="O712" s="41"/>
      <c r="P712" t="s">
        <v>1641</v>
      </c>
      <c r="T712" s="392"/>
    </row>
    <row r="713" spans="1:20" ht="30" x14ac:dyDescent="0.2">
      <c r="A713" s="426">
        <v>701</v>
      </c>
      <c r="B713" s="413" t="s">
        <v>1573</v>
      </c>
      <c r="C713" s="41" t="s">
        <v>1642</v>
      </c>
      <c r="D713" s="103"/>
      <c r="E713" s="422" t="s">
        <v>331</v>
      </c>
      <c r="F713" s="413" t="s">
        <v>1573</v>
      </c>
      <c r="G713" s="41">
        <v>2020</v>
      </c>
      <c r="H713" s="41">
        <v>10</v>
      </c>
      <c r="I713" s="41">
        <v>55750</v>
      </c>
      <c r="J713" s="387">
        <f t="shared" si="28"/>
        <v>557500</v>
      </c>
      <c r="K713" s="41"/>
      <c r="L713" s="50">
        <f t="shared" si="27"/>
        <v>10</v>
      </c>
      <c r="M713" s="41"/>
      <c r="N713" s="41"/>
      <c r="O713" s="41"/>
      <c r="P713" t="s">
        <v>1641</v>
      </c>
      <c r="T713" s="392"/>
    </row>
    <row r="714" spans="1:20" ht="60" x14ac:dyDescent="0.2">
      <c r="A714" s="426">
        <v>702</v>
      </c>
      <c r="B714" s="413" t="s">
        <v>1574</v>
      </c>
      <c r="C714" s="41" t="s">
        <v>1642</v>
      </c>
      <c r="D714" s="103"/>
      <c r="E714" s="422" t="s">
        <v>331</v>
      </c>
      <c r="F714" s="413" t="s">
        <v>1574</v>
      </c>
      <c r="G714" s="41">
        <v>2020</v>
      </c>
      <c r="H714" s="41">
        <v>1</v>
      </c>
      <c r="I714" s="41">
        <v>374000</v>
      </c>
      <c r="J714" s="387">
        <f t="shared" si="28"/>
        <v>374000</v>
      </c>
      <c r="K714" s="41"/>
      <c r="L714" s="50">
        <f t="shared" si="27"/>
        <v>1</v>
      </c>
      <c r="M714" s="41"/>
      <c r="N714" s="41"/>
      <c r="O714" s="41"/>
      <c r="P714" t="s">
        <v>1641</v>
      </c>
      <c r="T714" s="392"/>
    </row>
    <row r="715" spans="1:20" ht="15" x14ac:dyDescent="0.2">
      <c r="A715" s="426">
        <v>703</v>
      </c>
      <c r="B715" s="413" t="s">
        <v>1575</v>
      </c>
      <c r="C715" s="41" t="s">
        <v>1642</v>
      </c>
      <c r="D715" s="103"/>
      <c r="E715" s="422" t="s">
        <v>331</v>
      </c>
      <c r="F715" s="413" t="s">
        <v>1575</v>
      </c>
      <c r="G715" s="41">
        <v>2020</v>
      </c>
      <c r="H715" s="41">
        <v>3</v>
      </c>
      <c r="I715" s="41">
        <v>111500</v>
      </c>
      <c r="J715" s="387">
        <f t="shared" si="28"/>
        <v>334500</v>
      </c>
      <c r="K715" s="41"/>
      <c r="L715" s="50">
        <f t="shared" si="27"/>
        <v>3</v>
      </c>
      <c r="M715" s="41"/>
      <c r="N715" s="41"/>
      <c r="O715" s="41"/>
      <c r="P715" t="s">
        <v>1641</v>
      </c>
      <c r="T715" s="392"/>
    </row>
    <row r="716" spans="1:20" ht="30" x14ac:dyDescent="0.2">
      <c r="A716" s="426">
        <v>704</v>
      </c>
      <c r="B716" s="413" t="s">
        <v>1576</v>
      </c>
      <c r="C716" s="41" t="s">
        <v>1642</v>
      </c>
      <c r="D716" s="103"/>
      <c r="E716" s="422" t="s">
        <v>331</v>
      </c>
      <c r="F716" s="413" t="s">
        <v>1576</v>
      </c>
      <c r="G716" s="41">
        <v>2020</v>
      </c>
      <c r="H716" s="41">
        <v>10</v>
      </c>
      <c r="I716" s="41">
        <v>892000</v>
      </c>
      <c r="J716" s="387">
        <f t="shared" si="28"/>
        <v>8920000</v>
      </c>
      <c r="K716" s="41"/>
      <c r="L716" s="50">
        <f t="shared" si="27"/>
        <v>10</v>
      </c>
      <c r="M716" s="41"/>
      <c r="N716" s="41"/>
      <c r="O716" s="41"/>
      <c r="P716" t="s">
        <v>1641</v>
      </c>
      <c r="T716" s="392"/>
    </row>
    <row r="717" spans="1:20" ht="45" x14ac:dyDescent="0.2">
      <c r="A717" s="426">
        <v>705</v>
      </c>
      <c r="B717" s="413" t="s">
        <v>1577</v>
      </c>
      <c r="C717" s="41" t="s">
        <v>1642</v>
      </c>
      <c r="D717" s="103"/>
      <c r="E717" s="422" t="s">
        <v>331</v>
      </c>
      <c r="F717" s="413" t="s">
        <v>1577</v>
      </c>
      <c r="G717" s="41">
        <v>2020</v>
      </c>
      <c r="H717" s="41">
        <v>2</v>
      </c>
      <c r="I717" s="41">
        <v>223000</v>
      </c>
      <c r="J717" s="387">
        <f t="shared" si="28"/>
        <v>446000</v>
      </c>
      <c r="K717" s="41"/>
      <c r="L717" s="50">
        <f t="shared" si="27"/>
        <v>2</v>
      </c>
      <c r="M717" s="41"/>
      <c r="N717" s="41"/>
      <c r="O717" s="41"/>
      <c r="P717" t="s">
        <v>1641</v>
      </c>
      <c r="T717" s="392"/>
    </row>
    <row r="718" spans="1:20" ht="15" x14ac:dyDescent="0.2">
      <c r="A718" s="426">
        <v>706</v>
      </c>
      <c r="B718" s="413" t="s">
        <v>1578</v>
      </c>
      <c r="C718" s="41" t="s">
        <v>1642</v>
      </c>
      <c r="D718" s="103"/>
      <c r="E718" s="422" t="s">
        <v>331</v>
      </c>
      <c r="F718" s="413" t="s">
        <v>1578</v>
      </c>
      <c r="G718" s="41">
        <v>2020</v>
      </c>
      <c r="H718" s="41">
        <v>10</v>
      </c>
      <c r="I718" s="41">
        <v>16725</v>
      </c>
      <c r="J718" s="387">
        <f t="shared" si="28"/>
        <v>167250</v>
      </c>
      <c r="K718" s="41"/>
      <c r="L718" s="50">
        <f t="shared" si="27"/>
        <v>10</v>
      </c>
      <c r="M718" s="41"/>
      <c r="N718" s="41"/>
      <c r="O718" s="41"/>
      <c r="P718" t="s">
        <v>1641</v>
      </c>
      <c r="T718" s="392"/>
    </row>
    <row r="719" spans="1:20" ht="51" x14ac:dyDescent="0.2">
      <c r="A719" s="426">
        <v>707</v>
      </c>
      <c r="B719" s="82" t="s">
        <v>1579</v>
      </c>
      <c r="C719" s="41" t="s">
        <v>1104</v>
      </c>
      <c r="D719" s="103"/>
      <c r="E719" s="422" t="s">
        <v>1650</v>
      </c>
      <c r="F719" s="82" t="s">
        <v>1579</v>
      </c>
      <c r="G719" s="41">
        <v>2020</v>
      </c>
      <c r="H719" s="41">
        <v>1</v>
      </c>
      <c r="I719" s="41">
        <v>2600000</v>
      </c>
      <c r="J719" s="387">
        <f t="shared" si="28"/>
        <v>2600000</v>
      </c>
      <c r="K719" s="41"/>
      <c r="L719" s="50">
        <f t="shared" si="27"/>
        <v>1</v>
      </c>
      <c r="M719" s="41"/>
      <c r="N719" s="41"/>
      <c r="O719" s="41"/>
      <c r="P719" t="s">
        <v>1641</v>
      </c>
      <c r="T719" s="392"/>
    </row>
    <row r="720" spans="1:20" ht="63.75" x14ac:dyDescent="0.2">
      <c r="A720" s="426">
        <v>708</v>
      </c>
      <c r="B720" s="82" t="s">
        <v>1580</v>
      </c>
      <c r="C720" s="41" t="s">
        <v>1420</v>
      </c>
      <c r="D720" s="103"/>
      <c r="E720" s="422" t="s">
        <v>1650</v>
      </c>
      <c r="F720" s="82" t="s">
        <v>1580</v>
      </c>
      <c r="G720" s="41">
        <v>2020</v>
      </c>
      <c r="H720" s="41">
        <v>1</v>
      </c>
      <c r="I720" s="41">
        <v>2200000</v>
      </c>
      <c r="J720" s="387">
        <f t="shared" si="28"/>
        <v>2200000</v>
      </c>
      <c r="K720" s="41"/>
      <c r="L720" s="50">
        <f t="shared" si="27"/>
        <v>1</v>
      </c>
      <c r="M720" s="41"/>
      <c r="N720" s="41"/>
      <c r="O720" s="516"/>
      <c r="P720" t="s">
        <v>1641</v>
      </c>
      <c r="T720" s="392"/>
    </row>
    <row r="721" spans="1:20" ht="135" x14ac:dyDescent="0.2">
      <c r="A721" s="426">
        <v>709</v>
      </c>
      <c r="B721" s="413" t="s">
        <v>1581</v>
      </c>
      <c r="C721" s="41" t="s">
        <v>1643</v>
      </c>
      <c r="D721" s="103"/>
      <c r="E721" s="422" t="s">
        <v>1651</v>
      </c>
      <c r="F721" s="413" t="s">
        <v>1581</v>
      </c>
      <c r="G721" s="41">
        <v>2020</v>
      </c>
      <c r="H721" s="41">
        <v>10</v>
      </c>
      <c r="I721" s="41">
        <v>750000</v>
      </c>
      <c r="J721" s="387">
        <f t="shared" si="28"/>
        <v>7500000</v>
      </c>
      <c r="K721" s="41"/>
      <c r="L721" s="50">
        <f t="shared" si="27"/>
        <v>10</v>
      </c>
      <c r="M721" s="41"/>
      <c r="N721" s="41"/>
      <c r="O721" s="41"/>
      <c r="P721" t="s">
        <v>1641</v>
      </c>
      <c r="T721" s="392"/>
    </row>
    <row r="722" spans="1:20" ht="127.5" x14ac:dyDescent="0.2">
      <c r="A722" s="426">
        <v>710</v>
      </c>
      <c r="B722" s="424" t="s">
        <v>1582</v>
      </c>
      <c r="C722" s="41" t="s">
        <v>1644</v>
      </c>
      <c r="D722" s="103"/>
      <c r="E722" s="422" t="s">
        <v>1651</v>
      </c>
      <c r="F722" s="424" t="s">
        <v>1582</v>
      </c>
      <c r="G722" s="41">
        <v>2020</v>
      </c>
      <c r="H722" s="41">
        <v>20</v>
      </c>
      <c r="I722" s="41">
        <v>316000</v>
      </c>
      <c r="J722" s="387">
        <f t="shared" si="28"/>
        <v>6320000</v>
      </c>
      <c r="K722" s="41"/>
      <c r="L722" s="50">
        <f t="shared" si="27"/>
        <v>20</v>
      </c>
      <c r="M722" s="41"/>
      <c r="N722" s="41"/>
      <c r="O722" s="41"/>
      <c r="P722" t="s">
        <v>1641</v>
      </c>
      <c r="T722" s="392"/>
    </row>
    <row r="723" spans="1:20" ht="30" x14ac:dyDescent="0.2">
      <c r="A723" s="426">
        <v>711</v>
      </c>
      <c r="B723" s="413" t="s">
        <v>1583</v>
      </c>
      <c r="C723" s="41" t="s">
        <v>1645</v>
      </c>
      <c r="D723" s="103"/>
      <c r="E723" s="422" t="s">
        <v>1650</v>
      </c>
      <c r="F723" s="413" t="s">
        <v>1583</v>
      </c>
      <c r="G723" s="41">
        <v>2020</v>
      </c>
      <c r="H723" s="41">
        <v>2</v>
      </c>
      <c r="I723" s="41">
        <v>811000</v>
      </c>
      <c r="J723" s="387">
        <f t="shared" si="28"/>
        <v>1622000</v>
      </c>
      <c r="K723" s="41"/>
      <c r="L723" s="50">
        <f t="shared" si="27"/>
        <v>2</v>
      </c>
      <c r="M723" s="41"/>
      <c r="N723" s="41"/>
      <c r="O723" s="41"/>
      <c r="P723" t="s">
        <v>1641</v>
      </c>
      <c r="T723" s="392"/>
    </row>
    <row r="724" spans="1:20" ht="30" x14ac:dyDescent="0.2">
      <c r="A724" s="426">
        <v>712</v>
      </c>
      <c r="B724" s="413" t="s">
        <v>1584</v>
      </c>
      <c r="C724" s="41" t="s">
        <v>1645</v>
      </c>
      <c r="D724" s="103"/>
      <c r="E724" s="422" t="s">
        <v>1650</v>
      </c>
      <c r="F724" s="413" t="s">
        <v>1584</v>
      </c>
      <c r="G724" s="41">
        <v>2020</v>
      </c>
      <c r="H724" s="41">
        <v>2</v>
      </c>
      <c r="I724" s="41">
        <v>581000</v>
      </c>
      <c r="J724" s="387">
        <f t="shared" si="28"/>
        <v>1162000</v>
      </c>
      <c r="K724" s="41"/>
      <c r="L724" s="50">
        <f t="shared" si="27"/>
        <v>2</v>
      </c>
      <c r="M724" s="41"/>
      <c r="N724" s="41"/>
      <c r="O724" s="41"/>
      <c r="P724" t="s">
        <v>1641</v>
      </c>
      <c r="T724" s="392"/>
    </row>
    <row r="725" spans="1:20" ht="45" x14ac:dyDescent="0.2">
      <c r="A725" s="426">
        <v>713</v>
      </c>
      <c r="B725" s="413" t="s">
        <v>1585</v>
      </c>
      <c r="C725" s="41" t="s">
        <v>1645</v>
      </c>
      <c r="D725" s="103"/>
      <c r="E725" s="422" t="s">
        <v>1650</v>
      </c>
      <c r="F725" s="413" t="s">
        <v>1585</v>
      </c>
      <c r="G725" s="41">
        <v>2020</v>
      </c>
      <c r="H725" s="41">
        <v>2</v>
      </c>
      <c r="I725" s="41">
        <v>99000</v>
      </c>
      <c r="J725" s="387">
        <f t="shared" si="28"/>
        <v>198000</v>
      </c>
      <c r="K725" s="41"/>
      <c r="L725" s="50">
        <f t="shared" si="27"/>
        <v>2</v>
      </c>
      <c r="M725" s="41"/>
      <c r="N725" s="41"/>
      <c r="O725" s="41"/>
      <c r="P725" t="s">
        <v>1641</v>
      </c>
      <c r="T725" s="392"/>
    </row>
    <row r="726" spans="1:20" ht="45" x14ac:dyDescent="0.2">
      <c r="A726" s="426">
        <v>714</v>
      </c>
      <c r="B726" s="413" t="s">
        <v>1586</v>
      </c>
      <c r="C726" s="41" t="s">
        <v>1645</v>
      </c>
      <c r="D726" s="103"/>
      <c r="E726" s="422" t="s">
        <v>1650</v>
      </c>
      <c r="F726" s="413" t="s">
        <v>1586</v>
      </c>
      <c r="G726" s="41">
        <v>2020</v>
      </c>
      <c r="H726" s="41">
        <v>2</v>
      </c>
      <c r="I726" s="41">
        <v>99000</v>
      </c>
      <c r="J726" s="387">
        <f t="shared" si="28"/>
        <v>198000</v>
      </c>
      <c r="K726" s="41"/>
      <c r="L726" s="50">
        <f t="shared" si="27"/>
        <v>2</v>
      </c>
      <c r="M726" s="41"/>
      <c r="N726" s="41"/>
      <c r="O726" s="516"/>
      <c r="P726" t="s">
        <v>1641</v>
      </c>
      <c r="T726" s="392"/>
    </row>
    <row r="727" spans="1:20" ht="45" x14ac:dyDescent="0.2">
      <c r="A727" s="426">
        <v>715</v>
      </c>
      <c r="B727" s="413" t="s">
        <v>1587</v>
      </c>
      <c r="C727" s="41" t="s">
        <v>1645</v>
      </c>
      <c r="D727" s="103"/>
      <c r="E727" s="422" t="s">
        <v>1650</v>
      </c>
      <c r="F727" s="413" t="s">
        <v>1587</v>
      </c>
      <c r="G727" s="41">
        <v>2020</v>
      </c>
      <c r="H727" s="41">
        <v>2</v>
      </c>
      <c r="I727" s="41">
        <v>99000</v>
      </c>
      <c r="J727" s="387">
        <f t="shared" si="26"/>
        <v>198000</v>
      </c>
      <c r="K727" s="41"/>
      <c r="L727" s="50">
        <f t="shared" si="23"/>
        <v>2</v>
      </c>
      <c r="M727" s="41"/>
      <c r="N727" s="41"/>
      <c r="O727" s="41"/>
      <c r="P727" t="s">
        <v>1641</v>
      </c>
      <c r="T727" s="392"/>
    </row>
    <row r="728" spans="1:20" ht="57" x14ac:dyDescent="0.2">
      <c r="A728" s="426">
        <v>716</v>
      </c>
      <c r="B728" s="413" t="s">
        <v>1588</v>
      </c>
      <c r="C728" s="41" t="s">
        <v>1645</v>
      </c>
      <c r="D728" s="103"/>
      <c r="E728" s="422" t="s">
        <v>1650</v>
      </c>
      <c r="F728" s="413" t="s">
        <v>1588</v>
      </c>
      <c r="G728" s="41">
        <v>2020</v>
      </c>
      <c r="H728" s="41">
        <v>2</v>
      </c>
      <c r="I728" s="41">
        <v>99000</v>
      </c>
      <c r="J728" s="387">
        <f t="shared" ref="J728:J779" si="29">H728*I728</f>
        <v>198000</v>
      </c>
      <c r="K728" s="41"/>
      <c r="L728" s="50">
        <f t="shared" si="23"/>
        <v>2</v>
      </c>
      <c r="M728" s="41"/>
      <c r="N728" s="41"/>
      <c r="O728" s="41"/>
      <c r="P728" t="s">
        <v>1641</v>
      </c>
      <c r="T728" s="392"/>
    </row>
    <row r="729" spans="1:20" ht="60" x14ac:dyDescent="0.2">
      <c r="A729" s="426">
        <v>717</v>
      </c>
      <c r="B729" s="413" t="s">
        <v>1589</v>
      </c>
      <c r="C729" s="41" t="s">
        <v>1645</v>
      </c>
      <c r="D729" s="103"/>
      <c r="E729" s="422" t="s">
        <v>1650</v>
      </c>
      <c r="F729" s="413" t="s">
        <v>1589</v>
      </c>
      <c r="G729" s="41">
        <v>2020</v>
      </c>
      <c r="H729" s="41">
        <v>2</v>
      </c>
      <c r="I729" s="41">
        <v>99000</v>
      </c>
      <c r="J729" s="387">
        <f t="shared" si="29"/>
        <v>198000</v>
      </c>
      <c r="K729" s="41"/>
      <c r="L729" s="50">
        <f t="shared" si="23"/>
        <v>2</v>
      </c>
      <c r="M729" s="41"/>
      <c r="N729" s="41"/>
      <c r="O729" s="516"/>
      <c r="P729" t="s">
        <v>1641</v>
      </c>
      <c r="T729" s="392"/>
    </row>
    <row r="730" spans="1:20" ht="15" x14ac:dyDescent="0.2">
      <c r="A730" s="426">
        <v>718</v>
      </c>
      <c r="B730" s="413" t="s">
        <v>1590</v>
      </c>
      <c r="C730" s="41" t="s">
        <v>1645</v>
      </c>
      <c r="D730" s="103"/>
      <c r="E730" s="422" t="s">
        <v>1650</v>
      </c>
      <c r="F730" s="413" t="s">
        <v>1590</v>
      </c>
      <c r="G730" s="41">
        <v>2020</v>
      </c>
      <c r="H730" s="41">
        <v>2</v>
      </c>
      <c r="I730" s="41">
        <v>159500</v>
      </c>
      <c r="J730" s="387">
        <f t="shared" si="29"/>
        <v>319000</v>
      </c>
      <c r="K730" s="41"/>
      <c r="L730" s="50">
        <f t="shared" si="23"/>
        <v>2</v>
      </c>
      <c r="M730" s="41"/>
      <c r="N730" s="41"/>
      <c r="O730" s="41"/>
      <c r="P730" t="s">
        <v>1641</v>
      </c>
      <c r="T730" s="392"/>
    </row>
    <row r="731" spans="1:20" ht="45" x14ac:dyDescent="0.2">
      <c r="A731" s="426">
        <v>719</v>
      </c>
      <c r="B731" s="413" t="s">
        <v>1591</v>
      </c>
      <c r="C731" s="41" t="s">
        <v>1645</v>
      </c>
      <c r="D731" s="103"/>
      <c r="E731" s="422" t="s">
        <v>1650</v>
      </c>
      <c r="F731" s="413" t="s">
        <v>1591</v>
      </c>
      <c r="G731" s="41">
        <v>2020</v>
      </c>
      <c r="H731" s="41">
        <v>2</v>
      </c>
      <c r="I731" s="41">
        <v>159500</v>
      </c>
      <c r="J731" s="387">
        <f t="shared" si="29"/>
        <v>319000</v>
      </c>
      <c r="K731" s="41"/>
      <c r="L731" s="50">
        <f t="shared" si="23"/>
        <v>2</v>
      </c>
      <c r="M731" s="41"/>
      <c r="N731" s="41"/>
      <c r="O731" s="41"/>
      <c r="P731" t="s">
        <v>1641</v>
      </c>
      <c r="T731" s="392"/>
    </row>
    <row r="732" spans="1:20" ht="45" x14ac:dyDescent="0.2">
      <c r="A732" s="426">
        <v>720</v>
      </c>
      <c r="B732" s="413" t="s">
        <v>1592</v>
      </c>
      <c r="C732" s="41" t="s">
        <v>1645</v>
      </c>
      <c r="D732" s="103"/>
      <c r="E732" s="422" t="s">
        <v>1650</v>
      </c>
      <c r="F732" s="413" t="s">
        <v>1592</v>
      </c>
      <c r="G732" s="41">
        <v>2020</v>
      </c>
      <c r="H732" s="41">
        <v>2</v>
      </c>
      <c r="I732" s="41">
        <v>159500</v>
      </c>
      <c r="J732" s="387">
        <f t="shared" si="29"/>
        <v>319000</v>
      </c>
      <c r="K732" s="41"/>
      <c r="L732" s="50">
        <f t="shared" si="23"/>
        <v>2</v>
      </c>
      <c r="M732" s="41"/>
      <c r="N732" s="41"/>
      <c r="O732" s="41"/>
      <c r="P732" t="s">
        <v>1641</v>
      </c>
      <c r="T732" s="392"/>
    </row>
    <row r="733" spans="1:20" ht="30" x14ac:dyDescent="0.2">
      <c r="A733" s="426">
        <v>721</v>
      </c>
      <c r="B733" s="413" t="s">
        <v>1593</v>
      </c>
      <c r="C733" s="41" t="s">
        <v>1645</v>
      </c>
      <c r="D733" s="103"/>
      <c r="E733" s="422" t="s">
        <v>1650</v>
      </c>
      <c r="F733" s="413" t="s">
        <v>1593</v>
      </c>
      <c r="G733" s="41">
        <v>2020</v>
      </c>
      <c r="H733" s="41">
        <v>2</v>
      </c>
      <c r="I733" s="41">
        <v>159500</v>
      </c>
      <c r="J733" s="387">
        <f t="shared" si="29"/>
        <v>319000</v>
      </c>
      <c r="K733" s="41"/>
      <c r="L733" s="50">
        <f t="shared" si="23"/>
        <v>2</v>
      </c>
      <c r="M733" s="41"/>
      <c r="N733" s="41"/>
      <c r="O733" s="41"/>
      <c r="P733" t="s">
        <v>1641</v>
      </c>
      <c r="T733" s="392"/>
    </row>
    <row r="734" spans="1:20" ht="45" x14ac:dyDescent="0.2">
      <c r="A734" s="426">
        <v>722</v>
      </c>
      <c r="B734" s="413" t="s">
        <v>1594</v>
      </c>
      <c r="C734" s="41" t="s">
        <v>1645</v>
      </c>
      <c r="D734" s="103"/>
      <c r="E734" s="422" t="s">
        <v>1650</v>
      </c>
      <c r="F734" s="413" t="s">
        <v>1594</v>
      </c>
      <c r="G734" s="41">
        <v>2020</v>
      </c>
      <c r="H734" s="41">
        <v>2</v>
      </c>
      <c r="I734" s="41">
        <v>159500</v>
      </c>
      <c r="J734" s="387">
        <f t="shared" si="29"/>
        <v>319000</v>
      </c>
      <c r="K734" s="41"/>
      <c r="L734" s="50">
        <f t="shared" si="23"/>
        <v>2</v>
      </c>
      <c r="M734" s="41"/>
      <c r="N734" s="41"/>
      <c r="O734" s="41"/>
      <c r="P734" t="s">
        <v>1641</v>
      </c>
      <c r="T734" s="392"/>
    </row>
    <row r="735" spans="1:20" ht="75" x14ac:dyDescent="0.2">
      <c r="A735" s="426">
        <v>723</v>
      </c>
      <c r="B735" s="413" t="s">
        <v>1595</v>
      </c>
      <c r="C735" s="41" t="s">
        <v>1645</v>
      </c>
      <c r="D735" s="103"/>
      <c r="E735" s="422" t="s">
        <v>1650</v>
      </c>
      <c r="F735" s="413" t="s">
        <v>1595</v>
      </c>
      <c r="G735" s="41">
        <v>2020</v>
      </c>
      <c r="H735" s="41">
        <v>2</v>
      </c>
      <c r="I735" s="41">
        <v>159500</v>
      </c>
      <c r="J735" s="387">
        <f t="shared" si="29"/>
        <v>319000</v>
      </c>
      <c r="K735" s="41"/>
      <c r="L735" s="50">
        <f t="shared" si="23"/>
        <v>2</v>
      </c>
      <c r="M735" s="41"/>
      <c r="N735" s="41"/>
      <c r="O735" s="516"/>
      <c r="P735" t="s">
        <v>1641</v>
      </c>
      <c r="T735" s="392"/>
    </row>
    <row r="736" spans="1:20" ht="30" x14ac:dyDescent="0.2">
      <c r="A736" s="426">
        <v>724</v>
      </c>
      <c r="B736" s="413" t="s">
        <v>1596</v>
      </c>
      <c r="C736" s="41" t="s">
        <v>1645</v>
      </c>
      <c r="D736" s="103"/>
      <c r="E736" s="422" t="s">
        <v>1650</v>
      </c>
      <c r="F736" s="413" t="s">
        <v>1596</v>
      </c>
      <c r="G736" s="41">
        <v>2020</v>
      </c>
      <c r="H736" s="41">
        <v>2</v>
      </c>
      <c r="I736" s="41">
        <v>159500</v>
      </c>
      <c r="J736" s="387">
        <f t="shared" si="29"/>
        <v>319000</v>
      </c>
      <c r="K736" s="41"/>
      <c r="L736" s="50">
        <f t="shared" si="23"/>
        <v>2</v>
      </c>
      <c r="M736" s="41"/>
      <c r="N736" s="41"/>
      <c r="O736" s="41"/>
      <c r="P736" t="s">
        <v>1641</v>
      </c>
      <c r="T736" s="392"/>
    </row>
    <row r="737" spans="1:20" ht="45" x14ac:dyDescent="0.2">
      <c r="A737" s="426">
        <v>725</v>
      </c>
      <c r="B737" s="413" t="s">
        <v>1597</v>
      </c>
      <c r="C737" s="41" t="s">
        <v>1645</v>
      </c>
      <c r="D737" s="103"/>
      <c r="E737" s="422" t="s">
        <v>1650</v>
      </c>
      <c r="F737" s="413" t="s">
        <v>1597</v>
      </c>
      <c r="G737" s="41">
        <v>2020</v>
      </c>
      <c r="H737" s="41">
        <v>2</v>
      </c>
      <c r="I737" s="41">
        <v>159500</v>
      </c>
      <c r="J737" s="387">
        <f t="shared" si="29"/>
        <v>319000</v>
      </c>
      <c r="K737" s="41"/>
      <c r="L737" s="50">
        <f t="shared" si="23"/>
        <v>2</v>
      </c>
      <c r="M737" s="41"/>
      <c r="N737" s="41"/>
      <c r="O737" s="41"/>
      <c r="P737" t="s">
        <v>1641</v>
      </c>
      <c r="T737" s="392"/>
    </row>
    <row r="738" spans="1:20" ht="60" x14ac:dyDescent="0.2">
      <c r="A738" s="426">
        <v>726</v>
      </c>
      <c r="B738" s="413" t="s">
        <v>1598</v>
      </c>
      <c r="C738" s="41" t="s">
        <v>1645</v>
      </c>
      <c r="D738" s="103"/>
      <c r="E738" s="422" t="s">
        <v>1650</v>
      </c>
      <c r="F738" s="413" t="s">
        <v>1598</v>
      </c>
      <c r="G738" s="41">
        <v>2020</v>
      </c>
      <c r="H738" s="41">
        <v>2</v>
      </c>
      <c r="I738" s="41">
        <v>159500</v>
      </c>
      <c r="J738" s="387">
        <f t="shared" si="29"/>
        <v>319000</v>
      </c>
      <c r="K738" s="41"/>
      <c r="L738" s="50">
        <f t="shared" si="23"/>
        <v>2</v>
      </c>
      <c r="M738" s="41"/>
      <c r="N738" s="41"/>
      <c r="O738" s="41"/>
      <c r="P738" t="s">
        <v>1641</v>
      </c>
      <c r="T738" s="392"/>
    </row>
    <row r="739" spans="1:20" ht="45" x14ac:dyDescent="0.2">
      <c r="A739" s="426">
        <v>727</v>
      </c>
      <c r="B739" s="413" t="s">
        <v>1599</v>
      </c>
      <c r="C739" s="41" t="s">
        <v>1645</v>
      </c>
      <c r="D739" s="103"/>
      <c r="E739" s="422" t="s">
        <v>1650</v>
      </c>
      <c r="F739" s="413" t="s">
        <v>1599</v>
      </c>
      <c r="G739" s="41">
        <v>2020</v>
      </c>
      <c r="H739" s="41">
        <v>2</v>
      </c>
      <c r="I739" s="41">
        <v>159500</v>
      </c>
      <c r="J739" s="387">
        <f t="shared" si="29"/>
        <v>319000</v>
      </c>
      <c r="K739" s="41"/>
      <c r="L739" s="50">
        <f t="shared" si="23"/>
        <v>2</v>
      </c>
      <c r="M739" s="41"/>
      <c r="N739" s="41"/>
      <c r="O739" s="41"/>
      <c r="P739" t="s">
        <v>1641</v>
      </c>
      <c r="T739" s="392"/>
    </row>
    <row r="740" spans="1:20" ht="45" x14ac:dyDescent="0.2">
      <c r="A740" s="426">
        <v>728</v>
      </c>
      <c r="B740" s="413" t="s">
        <v>1600</v>
      </c>
      <c r="C740" s="41" t="s">
        <v>1645</v>
      </c>
      <c r="D740" s="103"/>
      <c r="E740" s="422" t="s">
        <v>1650</v>
      </c>
      <c r="F740" s="413" t="s">
        <v>1600</v>
      </c>
      <c r="G740" s="41">
        <v>2020</v>
      </c>
      <c r="H740" s="41">
        <v>2</v>
      </c>
      <c r="I740" s="41">
        <v>159500</v>
      </c>
      <c r="J740" s="387">
        <f t="shared" si="29"/>
        <v>319000</v>
      </c>
      <c r="K740" s="41"/>
      <c r="L740" s="50">
        <f t="shared" si="23"/>
        <v>2</v>
      </c>
      <c r="M740" s="41"/>
      <c r="N740" s="41"/>
      <c r="O740" s="41"/>
      <c r="P740" t="s">
        <v>1641</v>
      </c>
      <c r="T740" s="392"/>
    </row>
    <row r="741" spans="1:20" ht="45" x14ac:dyDescent="0.2">
      <c r="A741" s="426">
        <v>729</v>
      </c>
      <c r="B741" s="413" t="s">
        <v>1601</v>
      </c>
      <c r="C741" s="41" t="s">
        <v>1645</v>
      </c>
      <c r="D741" s="103"/>
      <c r="E741" s="422" t="s">
        <v>1650</v>
      </c>
      <c r="F741" s="413" t="s">
        <v>1601</v>
      </c>
      <c r="G741" s="41">
        <v>2020</v>
      </c>
      <c r="H741" s="41">
        <v>2</v>
      </c>
      <c r="I741" s="41">
        <v>159500</v>
      </c>
      <c r="J741" s="387">
        <f t="shared" si="29"/>
        <v>319000</v>
      </c>
      <c r="K741" s="41"/>
      <c r="L741" s="50">
        <f t="shared" si="23"/>
        <v>2</v>
      </c>
      <c r="M741" s="41"/>
      <c r="N741" s="41"/>
      <c r="O741" s="516"/>
      <c r="P741" t="s">
        <v>1641</v>
      </c>
      <c r="T741" s="392"/>
    </row>
    <row r="742" spans="1:20" ht="45" x14ac:dyDescent="0.2">
      <c r="A742" s="426">
        <v>730</v>
      </c>
      <c r="B742" s="413" t="s">
        <v>1602</v>
      </c>
      <c r="C742" s="41" t="s">
        <v>1645</v>
      </c>
      <c r="D742" s="103"/>
      <c r="E742" s="422" t="s">
        <v>1650</v>
      </c>
      <c r="F742" s="413" t="s">
        <v>1602</v>
      </c>
      <c r="G742" s="41">
        <v>2020</v>
      </c>
      <c r="H742" s="41">
        <v>2</v>
      </c>
      <c r="I742" s="41">
        <v>159500</v>
      </c>
      <c r="J742" s="387">
        <f t="shared" si="29"/>
        <v>319000</v>
      </c>
      <c r="K742" s="41"/>
      <c r="L742" s="50">
        <f t="shared" si="23"/>
        <v>2</v>
      </c>
      <c r="M742" s="41"/>
      <c r="N742" s="41"/>
      <c r="O742" s="41"/>
      <c r="P742" t="s">
        <v>1641</v>
      </c>
      <c r="T742" s="392"/>
    </row>
    <row r="743" spans="1:20" ht="45" x14ac:dyDescent="0.2">
      <c r="A743" s="426">
        <v>731</v>
      </c>
      <c r="B743" s="413" t="s">
        <v>1603</v>
      </c>
      <c r="C743" s="41" t="s">
        <v>1645</v>
      </c>
      <c r="D743" s="103"/>
      <c r="E743" s="422" t="s">
        <v>1650</v>
      </c>
      <c r="F743" s="413" t="s">
        <v>1603</v>
      </c>
      <c r="G743" s="41">
        <v>2020</v>
      </c>
      <c r="H743" s="41">
        <v>2</v>
      </c>
      <c r="I743" s="41">
        <v>211200</v>
      </c>
      <c r="J743" s="387">
        <f t="shared" si="29"/>
        <v>422400</v>
      </c>
      <c r="K743" s="41"/>
      <c r="L743" s="50">
        <f t="shared" si="23"/>
        <v>2</v>
      </c>
      <c r="M743" s="41"/>
      <c r="N743" s="41"/>
      <c r="O743" s="41"/>
      <c r="P743" t="s">
        <v>1641</v>
      </c>
      <c r="T743" s="392"/>
    </row>
    <row r="744" spans="1:20" ht="30" x14ac:dyDescent="0.2">
      <c r="A744" s="426">
        <v>732</v>
      </c>
      <c r="B744" s="413" t="s">
        <v>1604</v>
      </c>
      <c r="C744" s="41" t="s">
        <v>1645</v>
      </c>
      <c r="D744" s="103"/>
      <c r="E744" s="422" t="s">
        <v>1650</v>
      </c>
      <c r="F744" s="413" t="s">
        <v>1604</v>
      </c>
      <c r="G744" s="41">
        <v>2020</v>
      </c>
      <c r="H744" s="41">
        <v>2</v>
      </c>
      <c r="I744" s="41">
        <v>211200</v>
      </c>
      <c r="J744" s="387">
        <f t="shared" si="29"/>
        <v>422400</v>
      </c>
      <c r="K744" s="41"/>
      <c r="L744" s="50">
        <f t="shared" si="23"/>
        <v>2</v>
      </c>
      <c r="M744" s="41"/>
      <c r="N744" s="41"/>
      <c r="O744" s="41"/>
      <c r="P744" t="s">
        <v>1641</v>
      </c>
      <c r="T744" s="392"/>
    </row>
    <row r="745" spans="1:20" ht="30" x14ac:dyDescent="0.2">
      <c r="A745" s="426">
        <v>733</v>
      </c>
      <c r="B745" s="413" t="s">
        <v>1605</v>
      </c>
      <c r="C745" s="41" t="s">
        <v>1645</v>
      </c>
      <c r="D745" s="103"/>
      <c r="E745" s="422" t="s">
        <v>1650</v>
      </c>
      <c r="F745" s="413" t="s">
        <v>1605</v>
      </c>
      <c r="G745" s="41">
        <v>2020</v>
      </c>
      <c r="H745" s="41">
        <v>2</v>
      </c>
      <c r="I745" s="41">
        <v>198000</v>
      </c>
      <c r="J745" s="387">
        <f t="shared" si="29"/>
        <v>396000</v>
      </c>
      <c r="K745" s="41"/>
      <c r="L745" s="50">
        <f t="shared" si="23"/>
        <v>2</v>
      </c>
      <c r="M745" s="41"/>
      <c r="N745" s="41"/>
      <c r="O745" s="41"/>
      <c r="P745" t="s">
        <v>1641</v>
      </c>
      <c r="T745" s="392"/>
    </row>
    <row r="746" spans="1:20" ht="15" x14ac:dyDescent="0.2">
      <c r="A746" s="426">
        <v>734</v>
      </c>
      <c r="B746" s="413" t="s">
        <v>1606</v>
      </c>
      <c r="C746" s="41" t="s">
        <v>1645</v>
      </c>
      <c r="D746" s="103"/>
      <c r="E746" s="422" t="s">
        <v>1650</v>
      </c>
      <c r="F746" s="413" t="s">
        <v>1606</v>
      </c>
      <c r="G746" s="41">
        <v>2020</v>
      </c>
      <c r="H746" s="41">
        <v>2</v>
      </c>
      <c r="I746" s="41">
        <v>198000</v>
      </c>
      <c r="J746" s="387">
        <f t="shared" si="29"/>
        <v>396000</v>
      </c>
      <c r="K746" s="41"/>
      <c r="L746" s="50">
        <f t="shared" si="23"/>
        <v>2</v>
      </c>
      <c r="M746" s="41"/>
      <c r="N746" s="41"/>
      <c r="O746" s="41"/>
      <c r="P746" t="s">
        <v>1641</v>
      </c>
      <c r="T746" s="392"/>
    </row>
    <row r="747" spans="1:20" ht="15" x14ac:dyDescent="0.2">
      <c r="A747" s="426">
        <v>735</v>
      </c>
      <c r="B747" s="413" t="s">
        <v>1607</v>
      </c>
      <c r="C747" s="41" t="s">
        <v>1645</v>
      </c>
      <c r="D747" s="103"/>
      <c r="E747" s="422" t="s">
        <v>1650</v>
      </c>
      <c r="F747" s="413" t="s">
        <v>1607</v>
      </c>
      <c r="G747" s="41">
        <v>2020</v>
      </c>
      <c r="H747" s="41">
        <v>2</v>
      </c>
      <c r="I747" s="41">
        <v>211200</v>
      </c>
      <c r="J747" s="387">
        <f t="shared" si="29"/>
        <v>422400</v>
      </c>
      <c r="K747" s="41"/>
      <c r="L747" s="50">
        <f t="shared" si="23"/>
        <v>2</v>
      </c>
      <c r="M747" s="41"/>
      <c r="N747" s="41"/>
      <c r="O747" s="41"/>
      <c r="P747" t="s">
        <v>1641</v>
      </c>
      <c r="T747" s="392"/>
    </row>
    <row r="748" spans="1:20" ht="30" x14ac:dyDescent="0.2">
      <c r="A748" s="426">
        <v>736</v>
      </c>
      <c r="B748" s="413" t="s">
        <v>1608</v>
      </c>
      <c r="C748" s="41" t="s">
        <v>1645</v>
      </c>
      <c r="D748" s="103"/>
      <c r="E748" s="422" t="s">
        <v>1650</v>
      </c>
      <c r="F748" s="413" t="s">
        <v>1608</v>
      </c>
      <c r="G748" s="41">
        <v>2020</v>
      </c>
      <c r="H748" s="41">
        <v>2</v>
      </c>
      <c r="I748" s="41">
        <v>471000</v>
      </c>
      <c r="J748" s="387">
        <f t="shared" si="29"/>
        <v>942000</v>
      </c>
      <c r="K748" s="41"/>
      <c r="L748" s="50">
        <f t="shared" si="23"/>
        <v>2</v>
      </c>
      <c r="M748" s="41"/>
      <c r="N748" s="41"/>
      <c r="O748" s="41"/>
      <c r="P748" t="s">
        <v>1641</v>
      </c>
      <c r="T748" s="392"/>
    </row>
    <row r="749" spans="1:20" ht="45" x14ac:dyDescent="0.2">
      <c r="A749" s="426">
        <v>737</v>
      </c>
      <c r="B749" s="413" t="s">
        <v>1609</v>
      </c>
      <c r="C749" s="41" t="s">
        <v>1645</v>
      </c>
      <c r="D749" s="103"/>
      <c r="E749" s="422" t="s">
        <v>1650</v>
      </c>
      <c r="F749" s="413" t="s">
        <v>1609</v>
      </c>
      <c r="G749" s="41">
        <v>2020</v>
      </c>
      <c r="H749" s="41">
        <v>2</v>
      </c>
      <c r="I749" s="41">
        <v>213400</v>
      </c>
      <c r="J749" s="387">
        <f t="shared" si="29"/>
        <v>426800</v>
      </c>
      <c r="K749" s="41"/>
      <c r="L749" s="50">
        <f t="shared" si="23"/>
        <v>2</v>
      </c>
      <c r="M749" s="41"/>
      <c r="N749" s="41"/>
      <c r="O749" s="41"/>
      <c r="P749" t="s">
        <v>1641</v>
      </c>
      <c r="T749" s="392"/>
    </row>
    <row r="750" spans="1:20" ht="45" x14ac:dyDescent="0.2">
      <c r="A750" s="426">
        <v>738</v>
      </c>
      <c r="B750" s="413" t="s">
        <v>1610</v>
      </c>
      <c r="C750" s="41" t="s">
        <v>1645</v>
      </c>
      <c r="D750" s="103"/>
      <c r="E750" s="422" t="s">
        <v>1650</v>
      </c>
      <c r="F750" s="413" t="s">
        <v>1610</v>
      </c>
      <c r="G750" s="41">
        <v>2020</v>
      </c>
      <c r="H750" s="41">
        <v>2</v>
      </c>
      <c r="I750" s="41">
        <v>213400</v>
      </c>
      <c r="J750" s="387">
        <f t="shared" si="29"/>
        <v>426800</v>
      </c>
      <c r="K750" s="41"/>
      <c r="L750" s="50">
        <f t="shared" si="23"/>
        <v>2</v>
      </c>
      <c r="M750" s="41"/>
      <c r="N750" s="41"/>
      <c r="O750" s="41"/>
      <c r="P750" t="s">
        <v>1641</v>
      </c>
      <c r="T750" s="392"/>
    </row>
    <row r="751" spans="1:20" ht="45" x14ac:dyDescent="0.2">
      <c r="A751" s="426">
        <v>739</v>
      </c>
      <c r="B751" s="413" t="s">
        <v>1611</v>
      </c>
      <c r="C751" s="41" t="s">
        <v>1645</v>
      </c>
      <c r="D751" s="103"/>
      <c r="E751" s="422" t="s">
        <v>1650</v>
      </c>
      <c r="F751" s="413" t="s">
        <v>1611</v>
      </c>
      <c r="G751" s="41">
        <v>2020</v>
      </c>
      <c r="H751" s="41">
        <v>2</v>
      </c>
      <c r="I751" s="41">
        <v>213400</v>
      </c>
      <c r="J751" s="387">
        <f t="shared" si="29"/>
        <v>426800</v>
      </c>
      <c r="K751" s="41"/>
      <c r="L751" s="50">
        <f t="shared" si="23"/>
        <v>2</v>
      </c>
      <c r="M751" s="41"/>
      <c r="N751" s="41"/>
      <c r="O751" s="41"/>
      <c r="P751" t="s">
        <v>1641</v>
      </c>
      <c r="T751" s="392"/>
    </row>
    <row r="752" spans="1:20" ht="30" x14ac:dyDescent="0.2">
      <c r="A752" s="426">
        <v>740</v>
      </c>
      <c r="B752" s="413" t="s">
        <v>1612</v>
      </c>
      <c r="C752" s="41" t="s">
        <v>1645</v>
      </c>
      <c r="D752" s="103"/>
      <c r="E752" s="422" t="s">
        <v>1650</v>
      </c>
      <c r="F752" s="413" t="s">
        <v>1612</v>
      </c>
      <c r="G752" s="41">
        <v>2020</v>
      </c>
      <c r="H752" s="41">
        <v>2</v>
      </c>
      <c r="I752" s="41">
        <v>427900</v>
      </c>
      <c r="J752" s="387">
        <f t="shared" si="29"/>
        <v>855800</v>
      </c>
      <c r="K752" s="41"/>
      <c r="L752" s="50">
        <f t="shared" si="23"/>
        <v>2</v>
      </c>
      <c r="M752" s="41"/>
      <c r="N752" s="41"/>
      <c r="O752" s="516"/>
      <c r="P752" t="s">
        <v>1641</v>
      </c>
      <c r="T752" s="392"/>
    </row>
    <row r="753" spans="1:20" ht="30" x14ac:dyDescent="0.2">
      <c r="A753" s="426">
        <v>741</v>
      </c>
      <c r="B753" s="413" t="s">
        <v>1613</v>
      </c>
      <c r="C753" s="41" t="s">
        <v>1645</v>
      </c>
      <c r="D753" s="103"/>
      <c r="E753" s="422" t="s">
        <v>1650</v>
      </c>
      <c r="F753" s="413" t="s">
        <v>1613</v>
      </c>
      <c r="G753" s="41">
        <v>2020</v>
      </c>
      <c r="H753" s="41">
        <v>2</v>
      </c>
      <c r="I753" s="41">
        <v>387200</v>
      </c>
      <c r="J753" s="387">
        <f t="shared" si="29"/>
        <v>774400</v>
      </c>
      <c r="K753" s="41"/>
      <c r="L753" s="50">
        <f t="shared" si="23"/>
        <v>2</v>
      </c>
      <c r="M753" s="41"/>
      <c r="N753" s="41"/>
      <c r="O753" s="41"/>
      <c r="P753" t="s">
        <v>1641</v>
      </c>
      <c r="T753" s="392"/>
    </row>
    <row r="754" spans="1:20" ht="45" x14ac:dyDescent="0.2">
      <c r="A754" s="426">
        <v>742</v>
      </c>
      <c r="B754" s="413" t="s">
        <v>1614</v>
      </c>
      <c r="C754" s="41" t="s">
        <v>1645</v>
      </c>
      <c r="D754" s="103"/>
      <c r="E754" s="422" t="s">
        <v>1650</v>
      </c>
      <c r="F754" s="413" t="s">
        <v>1614</v>
      </c>
      <c r="G754" s="41">
        <v>2020</v>
      </c>
      <c r="H754" s="41">
        <v>2</v>
      </c>
      <c r="I754" s="41">
        <v>213400</v>
      </c>
      <c r="J754" s="387">
        <f t="shared" si="29"/>
        <v>426800</v>
      </c>
      <c r="K754" s="41"/>
      <c r="L754" s="50">
        <f t="shared" si="23"/>
        <v>2</v>
      </c>
      <c r="M754" s="41"/>
      <c r="N754" s="41"/>
      <c r="O754" s="41"/>
      <c r="P754" t="s">
        <v>1641</v>
      </c>
      <c r="T754" s="392"/>
    </row>
    <row r="755" spans="1:20" ht="45" x14ac:dyDescent="0.2">
      <c r="A755" s="426">
        <v>743</v>
      </c>
      <c r="B755" s="413" t="s">
        <v>1615</v>
      </c>
      <c r="C755" s="41" t="s">
        <v>1645</v>
      </c>
      <c r="D755" s="103"/>
      <c r="E755" s="422" t="s">
        <v>1650</v>
      </c>
      <c r="F755" s="413" t="s">
        <v>1615</v>
      </c>
      <c r="G755" s="41">
        <v>2020</v>
      </c>
      <c r="H755" s="41">
        <v>2</v>
      </c>
      <c r="I755" s="41">
        <v>213400</v>
      </c>
      <c r="J755" s="387">
        <f t="shared" si="29"/>
        <v>426800</v>
      </c>
      <c r="K755" s="41"/>
      <c r="L755" s="50">
        <f t="shared" si="23"/>
        <v>2</v>
      </c>
      <c r="M755" s="41"/>
      <c r="N755" s="41"/>
      <c r="O755" s="41"/>
      <c r="P755" t="s">
        <v>1641</v>
      </c>
      <c r="T755" s="392"/>
    </row>
    <row r="756" spans="1:20" ht="30" x14ac:dyDescent="0.2">
      <c r="A756" s="426">
        <v>744</v>
      </c>
      <c r="B756" s="413" t="s">
        <v>1616</v>
      </c>
      <c r="C756" s="41" t="s">
        <v>1645</v>
      </c>
      <c r="D756" s="103"/>
      <c r="E756" s="422" t="s">
        <v>1650</v>
      </c>
      <c r="F756" s="413" t="s">
        <v>1616</v>
      </c>
      <c r="G756" s="41">
        <v>2020</v>
      </c>
      <c r="H756" s="41">
        <v>2</v>
      </c>
      <c r="I756" s="41">
        <v>427900</v>
      </c>
      <c r="J756" s="387">
        <f t="shared" si="29"/>
        <v>855800</v>
      </c>
      <c r="K756" s="41"/>
      <c r="L756" s="50">
        <f t="shared" si="23"/>
        <v>2</v>
      </c>
      <c r="M756" s="41"/>
      <c r="N756" s="41"/>
      <c r="O756" s="41"/>
      <c r="P756" t="s">
        <v>1641</v>
      </c>
      <c r="T756" s="392"/>
    </row>
    <row r="757" spans="1:20" ht="30" x14ac:dyDescent="0.2">
      <c r="A757" s="426">
        <v>745</v>
      </c>
      <c r="B757" s="413" t="s">
        <v>1617</v>
      </c>
      <c r="C757" s="41" t="s">
        <v>1645</v>
      </c>
      <c r="D757" s="103"/>
      <c r="E757" s="422" t="s">
        <v>1650</v>
      </c>
      <c r="F757" s="413" t="s">
        <v>1617</v>
      </c>
      <c r="G757" s="41">
        <v>2020</v>
      </c>
      <c r="H757" s="41">
        <v>2</v>
      </c>
      <c r="I757" s="41">
        <v>457500</v>
      </c>
      <c r="J757" s="387">
        <f t="shared" si="29"/>
        <v>915000</v>
      </c>
      <c r="K757" s="41"/>
      <c r="L757" s="50">
        <f t="shared" si="23"/>
        <v>2</v>
      </c>
      <c r="M757" s="41"/>
      <c r="N757" s="41"/>
      <c r="O757" s="41"/>
      <c r="P757" t="s">
        <v>1641</v>
      </c>
      <c r="T757" s="392"/>
    </row>
    <row r="758" spans="1:20" ht="30" x14ac:dyDescent="0.2">
      <c r="A758" s="426">
        <v>746</v>
      </c>
      <c r="B758" s="413" t="s">
        <v>1618</v>
      </c>
      <c r="C758" s="41" t="s">
        <v>1645</v>
      </c>
      <c r="D758" s="103"/>
      <c r="E758" s="422" t="s">
        <v>1459</v>
      </c>
      <c r="F758" s="413" t="s">
        <v>1618</v>
      </c>
      <c r="G758" s="41">
        <v>2020</v>
      </c>
      <c r="H758" s="41">
        <v>2</v>
      </c>
      <c r="I758" s="41">
        <v>423500</v>
      </c>
      <c r="J758" s="387">
        <f t="shared" si="29"/>
        <v>847000</v>
      </c>
      <c r="K758" s="41"/>
      <c r="L758" s="50">
        <f t="shared" si="23"/>
        <v>2</v>
      </c>
      <c r="M758" s="41"/>
      <c r="N758" s="41"/>
      <c r="O758" s="516"/>
      <c r="P758" t="s">
        <v>1641</v>
      </c>
      <c r="T758" s="392"/>
    </row>
    <row r="759" spans="1:20" ht="45" x14ac:dyDescent="0.2">
      <c r="A759" s="426">
        <v>747</v>
      </c>
      <c r="B759" s="413" t="s">
        <v>1619</v>
      </c>
      <c r="C759" s="41" t="s">
        <v>1646</v>
      </c>
      <c r="D759" s="103"/>
      <c r="E759" s="422" t="s">
        <v>1459</v>
      </c>
      <c r="F759" s="413" t="s">
        <v>1619</v>
      </c>
      <c r="G759" s="41">
        <v>2020</v>
      </c>
      <c r="H759" s="41">
        <v>2</v>
      </c>
      <c r="I759" s="41">
        <v>11000</v>
      </c>
      <c r="J759" s="387">
        <f t="shared" si="29"/>
        <v>22000</v>
      </c>
      <c r="K759" s="41"/>
      <c r="L759" s="50">
        <f t="shared" si="23"/>
        <v>2</v>
      </c>
      <c r="M759" s="41"/>
      <c r="N759" s="41"/>
      <c r="O759" s="41"/>
      <c r="P759" t="s">
        <v>1641</v>
      </c>
      <c r="T759" s="392"/>
    </row>
    <row r="760" spans="1:20" ht="45" x14ac:dyDescent="0.2">
      <c r="A760" s="426">
        <v>748</v>
      </c>
      <c r="B760" s="413" t="s">
        <v>1620</v>
      </c>
      <c r="C760" s="41" t="s">
        <v>1646</v>
      </c>
      <c r="D760" s="103"/>
      <c r="E760" s="422" t="s">
        <v>1459</v>
      </c>
      <c r="F760" s="413" t="s">
        <v>1620</v>
      </c>
      <c r="G760" s="41">
        <v>2020</v>
      </c>
      <c r="H760" s="41">
        <v>2</v>
      </c>
      <c r="I760" s="41">
        <v>23500</v>
      </c>
      <c r="J760" s="387">
        <f t="shared" si="29"/>
        <v>47000</v>
      </c>
      <c r="K760" s="41"/>
      <c r="L760" s="50">
        <f t="shared" si="23"/>
        <v>2</v>
      </c>
      <c r="M760" s="41"/>
      <c r="N760" s="41"/>
      <c r="O760" s="41"/>
      <c r="P760" t="s">
        <v>1641</v>
      </c>
      <c r="T760" s="392"/>
    </row>
    <row r="761" spans="1:20" ht="30" x14ac:dyDescent="0.2">
      <c r="A761" s="426">
        <v>749</v>
      </c>
      <c r="B761" s="413" t="s">
        <v>1621</v>
      </c>
      <c r="C761" s="41" t="s">
        <v>1646</v>
      </c>
      <c r="D761" s="103"/>
      <c r="E761" s="422" t="s">
        <v>1459</v>
      </c>
      <c r="F761" s="413" t="s">
        <v>1621</v>
      </c>
      <c r="G761" s="41">
        <v>2020</v>
      </c>
      <c r="H761" s="41">
        <v>2</v>
      </c>
      <c r="I761" s="41">
        <v>49600</v>
      </c>
      <c r="J761" s="387">
        <f t="shared" si="29"/>
        <v>99200</v>
      </c>
      <c r="K761" s="41"/>
      <c r="L761" s="50">
        <f t="shared" si="23"/>
        <v>2</v>
      </c>
      <c r="M761" s="41"/>
      <c r="N761" s="41"/>
      <c r="O761" s="41"/>
      <c r="P761" t="s">
        <v>1641</v>
      </c>
      <c r="T761" s="392"/>
    </row>
    <row r="762" spans="1:20" ht="30" x14ac:dyDescent="0.2">
      <c r="A762" s="426">
        <v>750</v>
      </c>
      <c r="B762" s="413" t="s">
        <v>1622</v>
      </c>
      <c r="C762" s="41" t="s">
        <v>1646</v>
      </c>
      <c r="D762" s="103"/>
      <c r="E762" s="422" t="s">
        <v>1459</v>
      </c>
      <c r="F762" s="413" t="s">
        <v>1622</v>
      </c>
      <c r="G762" s="41">
        <v>2020</v>
      </c>
      <c r="H762" s="41">
        <v>2</v>
      </c>
      <c r="I762" s="41">
        <v>67000</v>
      </c>
      <c r="J762" s="387">
        <f t="shared" si="29"/>
        <v>134000</v>
      </c>
      <c r="K762" s="41"/>
      <c r="L762" s="50">
        <f t="shared" si="23"/>
        <v>2</v>
      </c>
      <c r="M762" s="41"/>
      <c r="N762" s="41"/>
      <c r="O762" s="41"/>
      <c r="P762" t="s">
        <v>1641</v>
      </c>
      <c r="T762" s="392"/>
    </row>
    <row r="763" spans="1:20" ht="30" x14ac:dyDescent="0.2">
      <c r="A763" s="426">
        <v>751</v>
      </c>
      <c r="B763" s="413" t="s">
        <v>1623</v>
      </c>
      <c r="C763" s="41" t="s">
        <v>1646</v>
      </c>
      <c r="D763" s="103"/>
      <c r="E763" s="422" t="s">
        <v>1459</v>
      </c>
      <c r="F763" s="413" t="s">
        <v>1623</v>
      </c>
      <c r="G763" s="41">
        <v>2020</v>
      </c>
      <c r="H763" s="41">
        <v>2</v>
      </c>
      <c r="I763" s="41">
        <v>87500</v>
      </c>
      <c r="J763" s="387">
        <f t="shared" si="29"/>
        <v>175000</v>
      </c>
      <c r="K763" s="41"/>
      <c r="L763" s="50">
        <f t="shared" si="23"/>
        <v>2</v>
      </c>
      <c r="M763" s="41"/>
      <c r="N763" s="41"/>
      <c r="O763" s="41"/>
      <c r="P763" t="s">
        <v>1641</v>
      </c>
      <c r="T763" s="392"/>
    </row>
    <row r="764" spans="1:20" ht="30" x14ac:dyDescent="0.2">
      <c r="A764" s="426">
        <v>752</v>
      </c>
      <c r="B764" s="413" t="s">
        <v>1624</v>
      </c>
      <c r="C764" s="41" t="s">
        <v>1646</v>
      </c>
      <c r="D764" s="103"/>
      <c r="E764" s="422" t="s">
        <v>1459</v>
      </c>
      <c r="F764" s="413" t="s">
        <v>1624</v>
      </c>
      <c r="G764" s="41">
        <v>2020</v>
      </c>
      <c r="H764" s="41">
        <v>2</v>
      </c>
      <c r="I764" s="41">
        <v>117000</v>
      </c>
      <c r="J764" s="387">
        <f t="shared" si="29"/>
        <v>234000</v>
      </c>
      <c r="K764" s="41"/>
      <c r="L764" s="50">
        <f t="shared" si="23"/>
        <v>2</v>
      </c>
      <c r="M764" s="41"/>
      <c r="N764" s="41"/>
      <c r="O764" s="516"/>
      <c r="P764" t="s">
        <v>1641</v>
      </c>
      <c r="T764" s="392"/>
    </row>
    <row r="765" spans="1:20" ht="30" x14ac:dyDescent="0.2">
      <c r="A765" s="426">
        <v>753</v>
      </c>
      <c r="B765" s="413" t="s">
        <v>1625</v>
      </c>
      <c r="C765" s="41" t="s">
        <v>1646</v>
      </c>
      <c r="D765" s="103"/>
      <c r="E765" s="422" t="s">
        <v>1459</v>
      </c>
      <c r="F765" s="413" t="s">
        <v>1625</v>
      </c>
      <c r="G765" s="41">
        <v>2020</v>
      </c>
      <c r="H765" s="41">
        <v>2</v>
      </c>
      <c r="I765" s="41">
        <v>182000</v>
      </c>
      <c r="J765" s="387">
        <f t="shared" si="29"/>
        <v>364000</v>
      </c>
      <c r="K765" s="41"/>
      <c r="L765" s="50">
        <f t="shared" si="23"/>
        <v>2</v>
      </c>
      <c r="M765" s="41"/>
      <c r="N765" s="41"/>
      <c r="O765" s="41"/>
      <c r="P765" t="s">
        <v>1641</v>
      </c>
      <c r="T765" s="392"/>
    </row>
    <row r="766" spans="1:20" ht="45" x14ac:dyDescent="0.2">
      <c r="A766" s="426">
        <v>754</v>
      </c>
      <c r="B766" s="413" t="s">
        <v>1626</v>
      </c>
      <c r="C766" s="41" t="s">
        <v>1646</v>
      </c>
      <c r="D766" s="103"/>
      <c r="E766" s="422" t="s">
        <v>1459</v>
      </c>
      <c r="F766" s="413" t="s">
        <v>1626</v>
      </c>
      <c r="G766" s="41">
        <v>2020</v>
      </c>
      <c r="H766" s="41">
        <v>2</v>
      </c>
      <c r="I766" s="41">
        <v>339000</v>
      </c>
      <c r="J766" s="387">
        <f t="shared" si="29"/>
        <v>678000</v>
      </c>
      <c r="K766" s="41"/>
      <c r="L766" s="50">
        <f t="shared" si="23"/>
        <v>2</v>
      </c>
      <c r="M766" s="41"/>
      <c r="N766" s="41"/>
      <c r="O766" s="41"/>
      <c r="P766" t="s">
        <v>1641</v>
      </c>
      <c r="T766" s="392"/>
    </row>
    <row r="767" spans="1:20" ht="30" x14ac:dyDescent="0.2">
      <c r="A767" s="426">
        <v>755</v>
      </c>
      <c r="B767" s="413" t="s">
        <v>1627</v>
      </c>
      <c r="C767" s="41" t="s">
        <v>1646</v>
      </c>
      <c r="D767" s="103"/>
      <c r="E767" s="422" t="s">
        <v>1459</v>
      </c>
      <c r="F767" s="413" t="s">
        <v>1627</v>
      </c>
      <c r="G767" s="41">
        <v>2020</v>
      </c>
      <c r="H767" s="41">
        <v>2</v>
      </c>
      <c r="I767" s="41">
        <v>33000</v>
      </c>
      <c r="J767" s="387">
        <f t="shared" si="29"/>
        <v>66000</v>
      </c>
      <c r="K767" s="41"/>
      <c r="L767" s="50">
        <f t="shared" si="23"/>
        <v>2</v>
      </c>
      <c r="M767" s="41"/>
      <c r="N767" s="41"/>
      <c r="O767" s="41"/>
      <c r="P767" t="s">
        <v>1641</v>
      </c>
      <c r="T767" s="392"/>
    </row>
    <row r="768" spans="1:20" ht="30" x14ac:dyDescent="0.2">
      <c r="A768" s="426">
        <v>756</v>
      </c>
      <c r="B768" s="413" t="s">
        <v>1628</v>
      </c>
      <c r="C768" s="41" t="s">
        <v>1646</v>
      </c>
      <c r="D768" s="103"/>
      <c r="E768" s="422" t="s">
        <v>1459</v>
      </c>
      <c r="F768" s="413" t="s">
        <v>1628</v>
      </c>
      <c r="G768" s="41">
        <v>2020</v>
      </c>
      <c r="H768" s="41">
        <v>2</v>
      </c>
      <c r="I768" s="41">
        <v>34650</v>
      </c>
      <c r="J768" s="387">
        <f t="shared" si="29"/>
        <v>69300</v>
      </c>
      <c r="K768" s="41"/>
      <c r="L768" s="50">
        <f t="shared" si="23"/>
        <v>2</v>
      </c>
      <c r="M768" s="41"/>
      <c r="N768" s="41"/>
      <c r="O768" s="41"/>
      <c r="P768" t="s">
        <v>1641</v>
      </c>
      <c r="T768" s="392"/>
    </row>
    <row r="769" spans="1:20" ht="45" x14ac:dyDescent="0.2">
      <c r="A769" s="426">
        <v>757</v>
      </c>
      <c r="B769" s="413" t="s">
        <v>1629</v>
      </c>
      <c r="C769" s="41" t="s">
        <v>1646</v>
      </c>
      <c r="D769" s="103"/>
      <c r="E769" s="422" t="s">
        <v>1459</v>
      </c>
      <c r="F769" s="413" t="s">
        <v>1629</v>
      </c>
      <c r="G769" s="41">
        <v>2020</v>
      </c>
      <c r="H769" s="41">
        <v>2</v>
      </c>
      <c r="I769" s="41">
        <v>31000</v>
      </c>
      <c r="J769" s="387">
        <f t="shared" si="29"/>
        <v>62000</v>
      </c>
      <c r="K769" s="41"/>
      <c r="L769" s="50">
        <f t="shared" si="23"/>
        <v>2</v>
      </c>
      <c r="M769" s="41"/>
      <c r="N769" s="41"/>
      <c r="O769" s="41"/>
      <c r="P769" t="s">
        <v>1641</v>
      </c>
      <c r="T769" s="392"/>
    </row>
    <row r="770" spans="1:20" ht="45" x14ac:dyDescent="0.2">
      <c r="A770" s="426">
        <v>758</v>
      </c>
      <c r="B770" s="413" t="s">
        <v>1630</v>
      </c>
      <c r="C770" s="41" t="s">
        <v>1646</v>
      </c>
      <c r="D770" s="103"/>
      <c r="E770" s="422" t="s">
        <v>1459</v>
      </c>
      <c r="F770" s="413" t="s">
        <v>1630</v>
      </c>
      <c r="G770" s="41">
        <v>2020</v>
      </c>
      <c r="H770" s="41">
        <v>2</v>
      </c>
      <c r="I770" s="41">
        <v>38750</v>
      </c>
      <c r="J770" s="387">
        <f t="shared" si="29"/>
        <v>77500</v>
      </c>
      <c r="K770" s="41"/>
      <c r="L770" s="50">
        <f t="shared" si="23"/>
        <v>2</v>
      </c>
      <c r="M770" s="41"/>
      <c r="N770" s="41"/>
      <c r="O770" s="41"/>
      <c r="P770" t="s">
        <v>1641</v>
      </c>
      <c r="T770" s="392"/>
    </row>
    <row r="771" spans="1:20" ht="30" x14ac:dyDescent="0.2">
      <c r="A771" s="426">
        <v>759</v>
      </c>
      <c r="B771" s="113" t="s">
        <v>1631</v>
      </c>
      <c r="C771" s="41" t="s">
        <v>1646</v>
      </c>
      <c r="D771" s="103"/>
      <c r="E771" s="422" t="s">
        <v>1459</v>
      </c>
      <c r="F771" s="113" t="s">
        <v>1631</v>
      </c>
      <c r="G771" s="41">
        <v>2020</v>
      </c>
      <c r="H771" s="41">
        <v>1</v>
      </c>
      <c r="I771" s="41">
        <v>596800</v>
      </c>
      <c r="J771" s="387">
        <f t="shared" si="29"/>
        <v>596800</v>
      </c>
      <c r="K771" s="41"/>
      <c r="L771" s="50">
        <f t="shared" si="23"/>
        <v>1</v>
      </c>
      <c r="M771" s="41"/>
      <c r="N771" s="41"/>
      <c r="O771" s="41"/>
      <c r="P771" t="s">
        <v>1641</v>
      </c>
      <c r="T771" s="392"/>
    </row>
    <row r="772" spans="1:20" ht="45" x14ac:dyDescent="0.2">
      <c r="A772" s="426">
        <v>760</v>
      </c>
      <c r="B772" s="113" t="s">
        <v>1632</v>
      </c>
      <c r="C772" s="41" t="s">
        <v>1647</v>
      </c>
      <c r="D772" s="103"/>
      <c r="E772" s="422" t="s">
        <v>1652</v>
      </c>
      <c r="F772" s="113" t="s">
        <v>1632</v>
      </c>
      <c r="G772" s="41">
        <v>2020</v>
      </c>
      <c r="H772" s="41">
        <v>1</v>
      </c>
      <c r="I772" s="41">
        <v>20900000</v>
      </c>
      <c r="J772" s="387">
        <f t="shared" si="29"/>
        <v>20900000</v>
      </c>
      <c r="K772" s="41"/>
      <c r="L772" s="50">
        <f t="shared" si="23"/>
        <v>1</v>
      </c>
      <c r="M772" s="41"/>
      <c r="N772" s="41"/>
      <c r="O772" s="41"/>
      <c r="P772" t="s">
        <v>1641</v>
      </c>
      <c r="T772" s="392"/>
    </row>
    <row r="773" spans="1:20" ht="15" x14ac:dyDescent="0.2">
      <c r="A773" s="426">
        <v>761</v>
      </c>
      <c r="B773" s="113" t="s">
        <v>1633</v>
      </c>
      <c r="C773" s="41" t="s">
        <v>1648</v>
      </c>
      <c r="D773" s="103"/>
      <c r="E773" s="422" t="s">
        <v>1652</v>
      </c>
      <c r="F773" s="113" t="s">
        <v>1633</v>
      </c>
      <c r="G773" s="41">
        <v>2020</v>
      </c>
      <c r="H773" s="41">
        <v>6</v>
      </c>
      <c r="I773" s="41">
        <v>504000</v>
      </c>
      <c r="J773" s="387">
        <f t="shared" si="29"/>
        <v>3024000</v>
      </c>
      <c r="K773" s="41"/>
      <c r="L773" s="50">
        <f t="shared" si="23"/>
        <v>6</v>
      </c>
      <c r="M773" s="41"/>
      <c r="N773" s="41"/>
      <c r="O773" s="516"/>
      <c r="P773" t="s">
        <v>1641</v>
      </c>
      <c r="T773" s="392"/>
    </row>
    <row r="774" spans="1:20" ht="15" x14ac:dyDescent="0.2">
      <c r="A774" s="426">
        <v>762</v>
      </c>
      <c r="B774" s="113" t="s">
        <v>1634</v>
      </c>
      <c r="C774" s="41" t="s">
        <v>1648</v>
      </c>
      <c r="D774" s="103"/>
      <c r="E774" s="422" t="s">
        <v>1652</v>
      </c>
      <c r="F774" s="113" t="s">
        <v>1634</v>
      </c>
      <c r="G774" s="41">
        <v>2020</v>
      </c>
      <c r="H774" s="41">
        <v>6</v>
      </c>
      <c r="I774" s="41">
        <v>55000</v>
      </c>
      <c r="J774" s="387">
        <f t="shared" si="29"/>
        <v>330000</v>
      </c>
      <c r="K774" s="41"/>
      <c r="L774" s="50">
        <f t="shared" si="23"/>
        <v>6</v>
      </c>
      <c r="M774" s="41"/>
      <c r="N774" s="41"/>
      <c r="O774" s="41"/>
      <c r="P774" t="s">
        <v>1641</v>
      </c>
      <c r="T774" s="392"/>
    </row>
    <row r="775" spans="1:20" ht="30" x14ac:dyDescent="0.2">
      <c r="A775" s="426">
        <v>763</v>
      </c>
      <c r="B775" s="113" t="s">
        <v>1635</v>
      </c>
      <c r="C775" s="41" t="s">
        <v>1648</v>
      </c>
      <c r="D775" s="103"/>
      <c r="E775" s="422" t="s">
        <v>1652</v>
      </c>
      <c r="F775" s="113" t="s">
        <v>1635</v>
      </c>
      <c r="G775" s="41">
        <v>2020</v>
      </c>
      <c r="H775" s="41">
        <v>8</v>
      </c>
      <c r="I775" s="41">
        <v>55000</v>
      </c>
      <c r="J775" s="387">
        <f t="shared" si="29"/>
        <v>440000</v>
      </c>
      <c r="K775" s="41"/>
      <c r="L775" s="50">
        <f t="shared" si="23"/>
        <v>8</v>
      </c>
      <c r="M775" s="41"/>
      <c r="N775" s="41"/>
      <c r="O775" s="41"/>
      <c r="P775" t="s">
        <v>1641</v>
      </c>
      <c r="T775" s="392"/>
    </row>
    <row r="776" spans="1:20" ht="15" x14ac:dyDescent="0.2">
      <c r="A776" s="426">
        <v>764</v>
      </c>
      <c r="B776" s="113" t="s">
        <v>1636</v>
      </c>
      <c r="C776" s="41" t="s">
        <v>1648</v>
      </c>
      <c r="D776" s="103"/>
      <c r="E776" s="422" t="s">
        <v>1652</v>
      </c>
      <c r="F776" s="113" t="s">
        <v>1636</v>
      </c>
      <c r="G776" s="41">
        <v>2020</v>
      </c>
      <c r="H776" s="41">
        <v>16</v>
      </c>
      <c r="I776" s="41">
        <v>247500</v>
      </c>
      <c r="J776" s="387">
        <f t="shared" si="29"/>
        <v>3960000</v>
      </c>
      <c r="K776" s="41"/>
      <c r="L776" s="50">
        <f t="shared" si="23"/>
        <v>16</v>
      </c>
      <c r="M776" s="41"/>
      <c r="N776" s="41"/>
      <c r="O776" s="41"/>
      <c r="P776" t="s">
        <v>1641</v>
      </c>
      <c r="T776" s="392"/>
    </row>
    <row r="777" spans="1:20" ht="30" x14ac:dyDescent="0.2">
      <c r="A777" s="426">
        <v>765</v>
      </c>
      <c r="B777" s="113" t="s">
        <v>1637</v>
      </c>
      <c r="C777" s="41" t="s">
        <v>1648</v>
      </c>
      <c r="D777" s="103"/>
      <c r="E777" s="422" t="s">
        <v>1652</v>
      </c>
      <c r="F777" s="113" t="s">
        <v>1637</v>
      </c>
      <c r="G777" s="41">
        <v>2020</v>
      </c>
      <c r="H777" s="41">
        <v>8</v>
      </c>
      <c r="I777" s="41">
        <v>247500</v>
      </c>
      <c r="J777" s="387">
        <f t="shared" si="29"/>
        <v>1980000</v>
      </c>
      <c r="K777" s="41"/>
      <c r="L777" s="50">
        <f t="shared" si="23"/>
        <v>8</v>
      </c>
      <c r="M777" s="41"/>
      <c r="N777" s="41"/>
      <c r="O777" s="41"/>
      <c r="P777" t="s">
        <v>1641</v>
      </c>
      <c r="T777" s="392"/>
    </row>
    <row r="778" spans="1:20" ht="30" x14ac:dyDescent="0.2">
      <c r="A778" s="426">
        <v>766</v>
      </c>
      <c r="B778" s="113" t="s">
        <v>1638</v>
      </c>
      <c r="C778" s="41" t="s">
        <v>1648</v>
      </c>
      <c r="D778" s="103"/>
      <c r="E778" s="422" t="s">
        <v>1652</v>
      </c>
      <c r="F778" s="113" t="s">
        <v>1638</v>
      </c>
      <c r="G778" s="41">
        <v>2020</v>
      </c>
      <c r="H778" s="41">
        <v>33</v>
      </c>
      <c r="I778" s="41">
        <v>55000</v>
      </c>
      <c r="J778" s="387">
        <f t="shared" si="29"/>
        <v>1815000</v>
      </c>
      <c r="K778" s="41"/>
      <c r="L778" s="50">
        <f t="shared" si="23"/>
        <v>33</v>
      </c>
      <c r="M778" s="41"/>
      <c r="N778" s="41"/>
      <c r="O778" s="41"/>
      <c r="P778" t="s">
        <v>1641</v>
      </c>
      <c r="T778" s="392"/>
    </row>
    <row r="779" spans="1:20" ht="30" x14ac:dyDescent="0.2">
      <c r="A779" s="426">
        <v>767</v>
      </c>
      <c r="B779" s="113" t="s">
        <v>1639</v>
      </c>
      <c r="C779" s="41" t="s">
        <v>1648</v>
      </c>
      <c r="D779" s="103"/>
      <c r="E779" s="422" t="s">
        <v>1652</v>
      </c>
      <c r="F779" s="113" t="s">
        <v>1639</v>
      </c>
      <c r="G779" s="41">
        <v>2020</v>
      </c>
      <c r="H779" s="41">
        <v>30</v>
      </c>
      <c r="I779" s="41">
        <v>27500</v>
      </c>
      <c r="J779" s="387">
        <f t="shared" si="29"/>
        <v>825000</v>
      </c>
      <c r="K779" s="41"/>
      <c r="L779" s="50">
        <f t="shared" si="23"/>
        <v>30</v>
      </c>
      <c r="M779" s="41"/>
      <c r="N779" s="41"/>
      <c r="O779" s="516"/>
      <c r="P779" t="s">
        <v>1641</v>
      </c>
      <c r="T779" s="392"/>
    </row>
    <row r="780" spans="1:20" ht="30" x14ac:dyDescent="0.2">
      <c r="A780" s="426">
        <v>768</v>
      </c>
      <c r="B780" s="113" t="s">
        <v>1640</v>
      </c>
      <c r="C780" s="41" t="s">
        <v>1648</v>
      </c>
      <c r="D780" s="103"/>
      <c r="E780" s="422" t="s">
        <v>1652</v>
      </c>
      <c r="F780" s="113" t="s">
        <v>1640</v>
      </c>
      <c r="G780" s="41">
        <v>2020</v>
      </c>
      <c r="H780" s="41">
        <v>24</v>
      </c>
      <c r="I780" s="41">
        <v>22000</v>
      </c>
      <c r="J780" s="387">
        <f t="shared" si="26"/>
        <v>528000</v>
      </c>
      <c r="K780" s="41"/>
      <c r="L780" s="50">
        <f t="shared" si="23"/>
        <v>24</v>
      </c>
      <c r="M780" s="41"/>
      <c r="N780" s="41"/>
      <c r="O780" s="41"/>
      <c r="P780" t="s">
        <v>1641</v>
      </c>
      <c r="T780" s="392"/>
    </row>
    <row r="781" spans="1:20" ht="60" x14ac:dyDescent="0.2">
      <c r="A781" s="426">
        <v>769</v>
      </c>
      <c r="B781" s="421" t="s">
        <v>1678</v>
      </c>
      <c r="C781" s="429" t="s">
        <v>491</v>
      </c>
      <c r="D781" s="103"/>
      <c r="E781" s="422" t="s">
        <v>1650</v>
      </c>
      <c r="F781" s="413" t="s">
        <v>1474</v>
      </c>
      <c r="G781" s="41">
        <v>2020</v>
      </c>
      <c r="H781" s="41">
        <v>60</v>
      </c>
      <c r="I781" s="41">
        <v>90000</v>
      </c>
      <c r="J781" s="387">
        <f t="shared" ref="J781:J798" si="30">H781*I781</f>
        <v>5400000</v>
      </c>
      <c r="K781" s="41"/>
      <c r="L781" s="50">
        <f t="shared" ref="L781:L798" si="31">H781</f>
        <v>60</v>
      </c>
      <c r="M781" s="41"/>
      <c r="N781" s="41"/>
      <c r="O781" s="41"/>
      <c r="T781" s="392"/>
    </row>
    <row r="782" spans="1:20" ht="60" x14ac:dyDescent="0.2">
      <c r="A782" s="426">
        <v>770</v>
      </c>
      <c r="B782" s="421" t="s">
        <v>1678</v>
      </c>
      <c r="C782" s="429" t="s">
        <v>491</v>
      </c>
      <c r="D782" s="103"/>
      <c r="E782" s="422" t="s">
        <v>1650</v>
      </c>
      <c r="F782" s="413" t="s">
        <v>1475</v>
      </c>
      <c r="G782" s="41">
        <v>2020</v>
      </c>
      <c r="H782" s="41">
        <v>60</v>
      </c>
      <c r="I782" s="41">
        <v>90000</v>
      </c>
      <c r="J782" s="387">
        <f t="shared" ref="J782:J795" si="32">H782*I782</f>
        <v>5400000</v>
      </c>
      <c r="K782" s="41"/>
      <c r="L782" s="50">
        <f t="shared" ref="L782:L795" si="33">H782</f>
        <v>60</v>
      </c>
      <c r="M782" s="41"/>
      <c r="N782" s="41"/>
      <c r="O782" s="41"/>
      <c r="T782" s="392"/>
    </row>
    <row r="783" spans="1:20" ht="38.25" x14ac:dyDescent="0.2">
      <c r="A783" s="426">
        <v>771</v>
      </c>
      <c r="B783" s="413" t="s">
        <v>1679</v>
      </c>
      <c r="C783" s="429" t="s">
        <v>307</v>
      </c>
      <c r="D783" s="103"/>
      <c r="E783" s="422" t="s">
        <v>1650</v>
      </c>
      <c r="F783" s="82" t="s">
        <v>1477</v>
      </c>
      <c r="G783" s="41">
        <v>2020</v>
      </c>
      <c r="H783" s="41">
        <v>38</v>
      </c>
      <c r="I783" s="41">
        <v>100000</v>
      </c>
      <c r="J783" s="387">
        <f t="shared" si="32"/>
        <v>3800000</v>
      </c>
      <c r="K783" s="41"/>
      <c r="L783" s="50">
        <f t="shared" si="33"/>
        <v>38</v>
      </c>
      <c r="M783" s="41"/>
      <c r="N783" s="41"/>
      <c r="O783" s="516"/>
      <c r="T783" s="392"/>
    </row>
    <row r="784" spans="1:20" ht="51" x14ac:dyDescent="0.2">
      <c r="A784" s="426">
        <v>772</v>
      </c>
      <c r="B784" s="413" t="s">
        <v>1679</v>
      </c>
      <c r="C784" s="428" t="s">
        <v>307</v>
      </c>
      <c r="D784" s="103"/>
      <c r="E784" s="422" t="s">
        <v>1650</v>
      </c>
      <c r="F784" s="82" t="s">
        <v>1478</v>
      </c>
      <c r="G784" s="41">
        <v>2020</v>
      </c>
      <c r="H784" s="41">
        <v>38</v>
      </c>
      <c r="I784" s="41">
        <v>40000</v>
      </c>
      <c r="J784" s="387">
        <f t="shared" si="32"/>
        <v>1520000</v>
      </c>
      <c r="K784" s="41"/>
      <c r="L784" s="50">
        <f t="shared" si="33"/>
        <v>38</v>
      </c>
      <c r="M784" s="41"/>
      <c r="N784" s="41"/>
      <c r="O784" s="41"/>
      <c r="T784" s="392"/>
    </row>
    <row r="785" spans="1:20" ht="51" x14ac:dyDescent="0.2">
      <c r="A785" s="426">
        <v>773</v>
      </c>
      <c r="B785" s="413" t="s">
        <v>1679</v>
      </c>
      <c r="C785" s="429" t="s">
        <v>307</v>
      </c>
      <c r="D785" s="103"/>
      <c r="E785" s="422" t="s">
        <v>1650</v>
      </c>
      <c r="F785" s="82" t="s">
        <v>1479</v>
      </c>
      <c r="G785" s="41">
        <v>2020</v>
      </c>
      <c r="H785" s="41">
        <v>38</v>
      </c>
      <c r="I785" s="41">
        <v>35000</v>
      </c>
      <c r="J785" s="387">
        <f t="shared" si="32"/>
        <v>1330000</v>
      </c>
      <c r="K785" s="41"/>
      <c r="L785" s="50">
        <f t="shared" si="33"/>
        <v>38</v>
      </c>
      <c r="M785" s="41"/>
      <c r="N785" s="41"/>
      <c r="O785" s="41"/>
      <c r="T785" s="392"/>
    </row>
    <row r="786" spans="1:20" ht="38.25" x14ac:dyDescent="0.2">
      <c r="A786" s="426">
        <v>774</v>
      </c>
      <c r="B786" s="413" t="s">
        <v>1679</v>
      </c>
      <c r="C786" s="429" t="s">
        <v>307</v>
      </c>
      <c r="D786" s="103"/>
      <c r="E786" s="422" t="s">
        <v>1650</v>
      </c>
      <c r="F786" s="82" t="s">
        <v>1480</v>
      </c>
      <c r="G786" s="41">
        <v>2020</v>
      </c>
      <c r="H786" s="41">
        <v>38</v>
      </c>
      <c r="I786" s="41">
        <v>110000</v>
      </c>
      <c r="J786" s="387">
        <f t="shared" si="32"/>
        <v>4180000</v>
      </c>
      <c r="K786" s="41"/>
      <c r="L786" s="50">
        <f t="shared" si="33"/>
        <v>38</v>
      </c>
      <c r="M786" s="41"/>
      <c r="N786" s="41"/>
      <c r="O786" s="41"/>
      <c r="T786" s="392"/>
    </row>
    <row r="787" spans="1:20" ht="51" x14ac:dyDescent="0.2">
      <c r="A787" s="426">
        <v>775</v>
      </c>
      <c r="B787" s="413" t="s">
        <v>1679</v>
      </c>
      <c r="C787" s="429" t="s">
        <v>307</v>
      </c>
      <c r="D787" s="103"/>
      <c r="E787" s="422" t="s">
        <v>1650</v>
      </c>
      <c r="F787" s="82" t="s">
        <v>1481</v>
      </c>
      <c r="G787" s="41">
        <v>2020</v>
      </c>
      <c r="H787" s="41">
        <v>38</v>
      </c>
      <c r="I787" s="41">
        <v>40000</v>
      </c>
      <c r="J787" s="387">
        <f t="shared" si="32"/>
        <v>1520000</v>
      </c>
      <c r="K787" s="41"/>
      <c r="L787" s="50">
        <f t="shared" si="33"/>
        <v>38</v>
      </c>
      <c r="M787" s="41"/>
      <c r="N787" s="41"/>
      <c r="O787" s="516"/>
      <c r="T787" s="392"/>
    </row>
    <row r="788" spans="1:20" ht="51" x14ac:dyDescent="0.2">
      <c r="A788" s="426">
        <v>776</v>
      </c>
      <c r="B788" s="413" t="s">
        <v>1679</v>
      </c>
      <c r="C788" s="429" t="s">
        <v>307</v>
      </c>
      <c r="D788" s="103"/>
      <c r="E788" s="422" t="s">
        <v>1650</v>
      </c>
      <c r="F788" s="82" t="s">
        <v>1482</v>
      </c>
      <c r="G788" s="41">
        <v>2020</v>
      </c>
      <c r="H788" s="41">
        <v>38</v>
      </c>
      <c r="I788" s="41">
        <v>35000</v>
      </c>
      <c r="J788" s="387">
        <f t="shared" si="32"/>
        <v>1330000</v>
      </c>
      <c r="K788" s="41"/>
      <c r="L788" s="50">
        <f t="shared" si="33"/>
        <v>38</v>
      </c>
      <c r="M788" s="41"/>
      <c r="N788" s="41"/>
      <c r="O788" s="41"/>
      <c r="T788" s="392"/>
    </row>
    <row r="789" spans="1:20" ht="38.25" x14ac:dyDescent="0.2">
      <c r="A789" s="426">
        <v>777</v>
      </c>
      <c r="B789" s="413" t="s">
        <v>1679</v>
      </c>
      <c r="C789" s="429" t="s">
        <v>307</v>
      </c>
      <c r="D789" s="103"/>
      <c r="E789" s="422" t="s">
        <v>1650</v>
      </c>
      <c r="F789" s="82" t="s">
        <v>1483</v>
      </c>
      <c r="G789" s="41">
        <v>2020</v>
      </c>
      <c r="H789" s="41">
        <v>38</v>
      </c>
      <c r="I789" s="41">
        <v>90000</v>
      </c>
      <c r="J789" s="387">
        <f t="shared" si="32"/>
        <v>3420000</v>
      </c>
      <c r="K789" s="41"/>
      <c r="L789" s="50">
        <f t="shared" si="33"/>
        <v>38</v>
      </c>
      <c r="M789" s="41"/>
      <c r="N789" s="41"/>
      <c r="O789" s="41"/>
      <c r="T789" s="392"/>
    </row>
    <row r="790" spans="1:20" ht="51" x14ac:dyDescent="0.2">
      <c r="A790" s="426">
        <v>778</v>
      </c>
      <c r="B790" s="413" t="s">
        <v>1679</v>
      </c>
      <c r="C790" s="429" t="s">
        <v>307</v>
      </c>
      <c r="D790" s="103"/>
      <c r="E790" s="422" t="s">
        <v>1650</v>
      </c>
      <c r="F790" s="82" t="s">
        <v>1484</v>
      </c>
      <c r="G790" s="41">
        <v>2020</v>
      </c>
      <c r="H790" s="41">
        <v>38</v>
      </c>
      <c r="I790" s="41">
        <v>40000</v>
      </c>
      <c r="J790" s="387">
        <f t="shared" si="32"/>
        <v>1520000</v>
      </c>
      <c r="K790" s="41"/>
      <c r="L790" s="50">
        <f t="shared" si="33"/>
        <v>38</v>
      </c>
      <c r="M790" s="41"/>
      <c r="N790" s="41"/>
      <c r="O790" s="41"/>
      <c r="T790" s="392"/>
    </row>
    <row r="791" spans="1:20" ht="51" x14ac:dyDescent="0.2">
      <c r="A791" s="426">
        <v>779</v>
      </c>
      <c r="B791" s="413" t="s">
        <v>1679</v>
      </c>
      <c r="C791" s="429" t="s">
        <v>307</v>
      </c>
      <c r="D791" s="103"/>
      <c r="E791" s="422" t="s">
        <v>1650</v>
      </c>
      <c r="F791" s="82" t="s">
        <v>1485</v>
      </c>
      <c r="G791" s="41">
        <v>2020</v>
      </c>
      <c r="H791" s="41">
        <v>38</v>
      </c>
      <c r="I791" s="41">
        <v>35000</v>
      </c>
      <c r="J791" s="387">
        <f t="shared" si="32"/>
        <v>1330000</v>
      </c>
      <c r="K791" s="41"/>
      <c r="L791" s="50">
        <f t="shared" si="33"/>
        <v>38</v>
      </c>
      <c r="M791" s="41"/>
      <c r="N791" s="41"/>
      <c r="O791" s="41"/>
      <c r="T791" s="392"/>
    </row>
    <row r="792" spans="1:20" ht="60" x14ac:dyDescent="0.2">
      <c r="A792" s="426">
        <v>780</v>
      </c>
      <c r="B792" s="413" t="s">
        <v>1679</v>
      </c>
      <c r="C792" s="429" t="s">
        <v>479</v>
      </c>
      <c r="D792" s="103"/>
      <c r="E792" s="422" t="s">
        <v>1650</v>
      </c>
      <c r="F792" s="413" t="s">
        <v>1486</v>
      </c>
      <c r="G792" s="41">
        <v>2020</v>
      </c>
      <c r="H792" s="41">
        <v>38</v>
      </c>
      <c r="I792" s="41">
        <v>120000</v>
      </c>
      <c r="J792" s="387">
        <f t="shared" si="32"/>
        <v>4560000</v>
      </c>
      <c r="K792" s="41"/>
      <c r="L792" s="50">
        <f t="shared" si="33"/>
        <v>38</v>
      </c>
      <c r="M792" s="41"/>
      <c r="N792" s="41"/>
      <c r="O792" s="41"/>
      <c r="T792" s="392"/>
    </row>
    <row r="793" spans="1:20" ht="60" x14ac:dyDescent="0.2">
      <c r="A793" s="426">
        <v>781</v>
      </c>
      <c r="B793" s="413" t="s">
        <v>1679</v>
      </c>
      <c r="C793" s="429" t="s">
        <v>479</v>
      </c>
      <c r="D793" s="103"/>
      <c r="E793" s="422" t="s">
        <v>1650</v>
      </c>
      <c r="F793" s="413" t="s">
        <v>1487</v>
      </c>
      <c r="G793" s="41">
        <v>2020</v>
      </c>
      <c r="H793" s="41">
        <v>38</v>
      </c>
      <c r="I793" s="41">
        <v>40000</v>
      </c>
      <c r="J793" s="387">
        <f t="shared" si="32"/>
        <v>1520000</v>
      </c>
      <c r="K793" s="41"/>
      <c r="L793" s="50">
        <f t="shared" si="33"/>
        <v>38</v>
      </c>
      <c r="M793" s="41"/>
      <c r="N793" s="41"/>
      <c r="O793" s="516"/>
      <c r="T793" s="392"/>
    </row>
    <row r="794" spans="1:20" ht="60" x14ac:dyDescent="0.2">
      <c r="A794" s="426">
        <v>782</v>
      </c>
      <c r="B794" s="413" t="s">
        <v>1679</v>
      </c>
      <c r="C794" s="429" t="s">
        <v>479</v>
      </c>
      <c r="D794" s="103"/>
      <c r="E794" s="422" t="s">
        <v>1650</v>
      </c>
      <c r="F794" s="413" t="s">
        <v>1488</v>
      </c>
      <c r="G794" s="41">
        <v>2020</v>
      </c>
      <c r="H794" s="41">
        <v>38</v>
      </c>
      <c r="I794" s="41">
        <v>40000</v>
      </c>
      <c r="J794" s="387">
        <f t="shared" si="32"/>
        <v>1520000</v>
      </c>
      <c r="K794" s="41"/>
      <c r="L794" s="50">
        <f t="shared" si="33"/>
        <v>38</v>
      </c>
      <c r="M794" s="41"/>
      <c r="N794" s="41"/>
      <c r="O794" s="41"/>
      <c r="T794" s="392"/>
    </row>
    <row r="795" spans="1:20" ht="60" x14ac:dyDescent="0.2">
      <c r="A795" s="426">
        <v>783</v>
      </c>
      <c r="B795" s="413" t="s">
        <v>1679</v>
      </c>
      <c r="C795" s="429" t="s">
        <v>479</v>
      </c>
      <c r="D795" s="103"/>
      <c r="E795" s="422" t="s">
        <v>1650</v>
      </c>
      <c r="F795" s="413" t="s">
        <v>1489</v>
      </c>
      <c r="G795" s="41">
        <v>2020</v>
      </c>
      <c r="H795" s="41">
        <v>38</v>
      </c>
      <c r="I795" s="41">
        <v>120000</v>
      </c>
      <c r="J795" s="387">
        <f t="shared" si="32"/>
        <v>4560000</v>
      </c>
      <c r="K795" s="41"/>
      <c r="L795" s="50">
        <f t="shared" si="33"/>
        <v>38</v>
      </c>
      <c r="M795" s="41"/>
      <c r="N795" s="41"/>
      <c r="O795" s="41"/>
      <c r="T795" s="392"/>
    </row>
    <row r="796" spans="1:20" ht="60" x14ac:dyDescent="0.2">
      <c r="A796" s="426">
        <v>784</v>
      </c>
      <c r="B796" s="413" t="s">
        <v>1679</v>
      </c>
      <c r="C796" s="429" t="s">
        <v>479</v>
      </c>
      <c r="D796" s="103"/>
      <c r="E796" s="422" t="s">
        <v>1650</v>
      </c>
      <c r="F796" s="413" t="s">
        <v>1490</v>
      </c>
      <c r="G796" s="41">
        <v>2020</v>
      </c>
      <c r="H796" s="41">
        <v>38</v>
      </c>
      <c r="I796" s="41">
        <v>40000</v>
      </c>
      <c r="J796" s="387">
        <f t="shared" si="30"/>
        <v>1520000</v>
      </c>
      <c r="K796" s="41"/>
      <c r="L796" s="50">
        <f t="shared" si="31"/>
        <v>38</v>
      </c>
      <c r="M796" s="41"/>
      <c r="N796" s="41"/>
      <c r="O796" s="41"/>
      <c r="T796" s="392"/>
    </row>
    <row r="797" spans="1:20" ht="60" x14ac:dyDescent="0.2">
      <c r="A797" s="426">
        <v>785</v>
      </c>
      <c r="B797" s="413" t="s">
        <v>1679</v>
      </c>
      <c r="C797" s="429" t="s">
        <v>479</v>
      </c>
      <c r="D797" s="103"/>
      <c r="E797" s="422" t="s">
        <v>1650</v>
      </c>
      <c r="F797" s="413" t="s">
        <v>1491</v>
      </c>
      <c r="G797" s="41">
        <v>2020</v>
      </c>
      <c r="H797" s="41">
        <v>38</v>
      </c>
      <c r="I797" s="41">
        <v>40000</v>
      </c>
      <c r="J797" s="387">
        <f t="shared" si="30"/>
        <v>1520000</v>
      </c>
      <c r="K797" s="41"/>
      <c r="L797" s="50">
        <f t="shared" si="31"/>
        <v>38</v>
      </c>
      <c r="M797" s="41"/>
      <c r="N797" s="41"/>
      <c r="O797" s="41"/>
      <c r="T797" s="392"/>
    </row>
    <row r="798" spans="1:20" ht="75" x14ac:dyDescent="0.2">
      <c r="A798" s="426">
        <v>786</v>
      </c>
      <c r="B798" s="413" t="s">
        <v>1679</v>
      </c>
      <c r="C798" s="429" t="s">
        <v>479</v>
      </c>
      <c r="D798" s="103"/>
      <c r="E798" s="422" t="s">
        <v>1650</v>
      </c>
      <c r="F798" s="413" t="s">
        <v>1492</v>
      </c>
      <c r="G798" s="41">
        <v>2020</v>
      </c>
      <c r="H798" s="41">
        <v>38</v>
      </c>
      <c r="I798" s="41">
        <v>120000</v>
      </c>
      <c r="J798" s="387">
        <f t="shared" si="30"/>
        <v>4560000</v>
      </c>
      <c r="K798" s="41"/>
      <c r="L798" s="50">
        <f t="shared" si="31"/>
        <v>38</v>
      </c>
      <c r="M798" s="41"/>
      <c r="N798" s="41"/>
      <c r="O798" s="516"/>
      <c r="T798" s="392"/>
    </row>
    <row r="799" spans="1:20" ht="60" x14ac:dyDescent="0.2">
      <c r="A799" s="426">
        <v>787</v>
      </c>
      <c r="B799" s="413" t="s">
        <v>1679</v>
      </c>
      <c r="C799" s="429" t="s">
        <v>479</v>
      </c>
      <c r="D799" s="103"/>
      <c r="E799" s="422" t="s">
        <v>1650</v>
      </c>
      <c r="F799" s="413" t="s">
        <v>1493</v>
      </c>
      <c r="G799" s="41">
        <v>2020</v>
      </c>
      <c r="H799" s="41">
        <v>38</v>
      </c>
      <c r="I799" s="41">
        <v>40000</v>
      </c>
      <c r="J799" s="387">
        <f t="shared" ref="J799:J802" si="34">H799*I799</f>
        <v>1520000</v>
      </c>
      <c r="K799" s="41"/>
      <c r="L799" s="50">
        <f t="shared" ref="L799:L802" si="35">H799</f>
        <v>38</v>
      </c>
      <c r="M799" s="41"/>
      <c r="N799" s="41"/>
      <c r="O799" s="41"/>
      <c r="T799" s="392"/>
    </row>
    <row r="800" spans="1:20" ht="60" x14ac:dyDescent="0.2">
      <c r="A800" s="426">
        <v>788</v>
      </c>
      <c r="B800" s="413" t="s">
        <v>1679</v>
      </c>
      <c r="C800" s="429" t="s">
        <v>479</v>
      </c>
      <c r="D800" s="103"/>
      <c r="E800" s="422" t="s">
        <v>1650</v>
      </c>
      <c r="F800" s="413" t="s">
        <v>1494</v>
      </c>
      <c r="G800" s="41">
        <v>2020</v>
      </c>
      <c r="H800" s="41">
        <v>38</v>
      </c>
      <c r="I800" s="41">
        <v>40000</v>
      </c>
      <c r="J800" s="387">
        <f t="shared" si="34"/>
        <v>1520000</v>
      </c>
      <c r="K800" s="41"/>
      <c r="L800" s="50">
        <f t="shared" si="35"/>
        <v>38</v>
      </c>
      <c r="M800" s="41"/>
      <c r="N800" s="41"/>
      <c r="O800" s="41"/>
      <c r="T800" s="392"/>
    </row>
    <row r="801" spans="1:20" ht="60" x14ac:dyDescent="0.2">
      <c r="A801" s="426">
        <v>789</v>
      </c>
      <c r="B801" s="413" t="s">
        <v>1679</v>
      </c>
      <c r="C801" s="425" t="s">
        <v>481</v>
      </c>
      <c r="D801" s="103"/>
      <c r="E801" s="422" t="s">
        <v>1650</v>
      </c>
      <c r="F801" s="413" t="s">
        <v>1495</v>
      </c>
      <c r="G801" s="41">
        <v>2020</v>
      </c>
      <c r="H801" s="41">
        <v>38</v>
      </c>
      <c r="I801" s="41">
        <v>80000</v>
      </c>
      <c r="J801" s="387">
        <f t="shared" si="34"/>
        <v>3040000</v>
      </c>
      <c r="K801" s="41"/>
      <c r="L801" s="50">
        <f t="shared" si="35"/>
        <v>38</v>
      </c>
      <c r="M801" s="41"/>
      <c r="N801" s="41"/>
      <c r="O801" s="41"/>
      <c r="T801" s="392"/>
    </row>
    <row r="802" spans="1:20" ht="60" x14ac:dyDescent="0.2">
      <c r="A802" s="426">
        <v>790</v>
      </c>
      <c r="B802" s="413" t="s">
        <v>1679</v>
      </c>
      <c r="C802" s="429" t="s">
        <v>481</v>
      </c>
      <c r="D802" s="103"/>
      <c r="E802" s="422" t="s">
        <v>1650</v>
      </c>
      <c r="F802" s="413" t="s">
        <v>1496</v>
      </c>
      <c r="G802" s="41">
        <v>2020</v>
      </c>
      <c r="H802" s="41">
        <v>38</v>
      </c>
      <c r="I802" s="41">
        <v>45000</v>
      </c>
      <c r="J802" s="387">
        <f t="shared" si="34"/>
        <v>1710000</v>
      </c>
      <c r="K802" s="41"/>
      <c r="L802" s="50">
        <f t="shared" si="35"/>
        <v>38</v>
      </c>
      <c r="M802" s="41"/>
      <c r="N802" s="41"/>
      <c r="O802" s="516"/>
      <c r="T802" s="392"/>
    </row>
    <row r="803" spans="1:20" ht="60" x14ac:dyDescent="0.2">
      <c r="A803" s="426">
        <v>791</v>
      </c>
      <c r="B803" s="413" t="s">
        <v>1679</v>
      </c>
      <c r="C803" s="429" t="s">
        <v>481</v>
      </c>
      <c r="D803" s="103"/>
      <c r="E803" s="422" t="s">
        <v>1650</v>
      </c>
      <c r="F803" s="413" t="s">
        <v>1497</v>
      </c>
      <c r="G803" s="41">
        <v>2020</v>
      </c>
      <c r="H803" s="41">
        <v>38</v>
      </c>
      <c r="I803" s="41">
        <v>40000</v>
      </c>
      <c r="J803" s="387">
        <f t="shared" ref="J803:J838" si="36">H803*I803</f>
        <v>1520000</v>
      </c>
      <c r="K803" s="41"/>
      <c r="L803" s="50">
        <f t="shared" ref="L803:L838" si="37">H803</f>
        <v>38</v>
      </c>
      <c r="M803" s="41"/>
      <c r="N803" s="41"/>
      <c r="O803" s="41"/>
      <c r="T803" s="392"/>
    </row>
    <row r="804" spans="1:20" ht="60" x14ac:dyDescent="0.2">
      <c r="A804" s="426">
        <v>792</v>
      </c>
      <c r="B804" s="413" t="s">
        <v>1679</v>
      </c>
      <c r="C804" s="429" t="s">
        <v>481</v>
      </c>
      <c r="D804" s="103"/>
      <c r="E804" s="422" t="s">
        <v>1650</v>
      </c>
      <c r="F804" s="413" t="s">
        <v>1498</v>
      </c>
      <c r="G804" s="41">
        <v>2020</v>
      </c>
      <c r="H804" s="41">
        <v>38</v>
      </c>
      <c r="I804" s="41">
        <v>120000</v>
      </c>
      <c r="J804" s="387">
        <f t="shared" si="36"/>
        <v>4560000</v>
      </c>
      <c r="K804" s="41"/>
      <c r="L804" s="50">
        <f t="shared" si="37"/>
        <v>38</v>
      </c>
      <c r="M804" s="41"/>
      <c r="N804" s="41"/>
      <c r="O804" s="41"/>
      <c r="T804" s="392"/>
    </row>
    <row r="805" spans="1:20" ht="60" x14ac:dyDescent="0.2">
      <c r="A805" s="426">
        <v>793</v>
      </c>
      <c r="B805" s="413" t="s">
        <v>1679</v>
      </c>
      <c r="C805" s="429" t="s">
        <v>481</v>
      </c>
      <c r="D805" s="103"/>
      <c r="E805" s="422" t="s">
        <v>1650</v>
      </c>
      <c r="F805" s="413" t="s">
        <v>1499</v>
      </c>
      <c r="G805" s="41">
        <v>2020</v>
      </c>
      <c r="H805" s="41">
        <v>38</v>
      </c>
      <c r="I805" s="41">
        <v>45000</v>
      </c>
      <c r="J805" s="387">
        <f t="shared" ref="J805:J828" si="38">H805*I805</f>
        <v>1710000</v>
      </c>
      <c r="K805" s="41"/>
      <c r="L805" s="50">
        <f t="shared" ref="L805:L828" si="39">H805</f>
        <v>38</v>
      </c>
      <c r="M805" s="41"/>
      <c r="N805" s="41"/>
      <c r="O805" s="41"/>
      <c r="T805" s="392"/>
    </row>
    <row r="806" spans="1:20" ht="60" x14ac:dyDescent="0.2">
      <c r="A806" s="426">
        <v>794</v>
      </c>
      <c r="B806" s="413" t="s">
        <v>1679</v>
      </c>
      <c r="C806" s="429" t="s">
        <v>481</v>
      </c>
      <c r="D806" s="103"/>
      <c r="E806" s="422" t="s">
        <v>1650</v>
      </c>
      <c r="F806" s="413" t="s">
        <v>1500</v>
      </c>
      <c r="G806" s="41">
        <v>2020</v>
      </c>
      <c r="H806" s="41">
        <v>38</v>
      </c>
      <c r="I806" s="41">
        <v>40000</v>
      </c>
      <c r="J806" s="387">
        <f t="shared" si="38"/>
        <v>1520000</v>
      </c>
      <c r="K806" s="41"/>
      <c r="L806" s="50">
        <f t="shared" si="39"/>
        <v>38</v>
      </c>
      <c r="M806" s="41"/>
      <c r="N806" s="41"/>
      <c r="O806" s="41"/>
      <c r="T806" s="392"/>
    </row>
    <row r="807" spans="1:20" ht="75" x14ac:dyDescent="0.2">
      <c r="A807" s="426">
        <v>795</v>
      </c>
      <c r="B807" s="413" t="s">
        <v>1679</v>
      </c>
      <c r="C807" s="429" t="s">
        <v>481</v>
      </c>
      <c r="D807" s="103"/>
      <c r="E807" s="422" t="s">
        <v>1650</v>
      </c>
      <c r="F807" s="413" t="s">
        <v>1501</v>
      </c>
      <c r="G807" s="41">
        <v>2020</v>
      </c>
      <c r="H807" s="41">
        <v>38</v>
      </c>
      <c r="I807" s="41">
        <v>105000</v>
      </c>
      <c r="J807" s="387">
        <f t="shared" si="38"/>
        <v>3990000</v>
      </c>
      <c r="K807" s="41"/>
      <c r="L807" s="50">
        <f t="shared" si="39"/>
        <v>38</v>
      </c>
      <c r="M807" s="41"/>
      <c r="N807" s="41"/>
      <c r="O807" s="41"/>
      <c r="T807" s="392"/>
    </row>
    <row r="808" spans="1:20" ht="60" x14ac:dyDescent="0.2">
      <c r="A808" s="426">
        <v>796</v>
      </c>
      <c r="B808" s="413" t="s">
        <v>1679</v>
      </c>
      <c r="C808" s="429" t="s">
        <v>481</v>
      </c>
      <c r="D808" s="103"/>
      <c r="E808" s="422" t="s">
        <v>1650</v>
      </c>
      <c r="F808" s="413" t="s">
        <v>1502</v>
      </c>
      <c r="G808" s="41">
        <v>2020</v>
      </c>
      <c r="H808" s="41">
        <v>38</v>
      </c>
      <c r="I808" s="41">
        <v>45000</v>
      </c>
      <c r="J808" s="387">
        <f t="shared" si="38"/>
        <v>1710000</v>
      </c>
      <c r="K808" s="41"/>
      <c r="L808" s="50">
        <f t="shared" si="39"/>
        <v>38</v>
      </c>
      <c r="M808" s="41"/>
      <c r="N808" s="41"/>
      <c r="O808" s="516"/>
      <c r="T808" s="392"/>
    </row>
    <row r="809" spans="1:20" ht="60" x14ac:dyDescent="0.2">
      <c r="A809" s="426">
        <v>797</v>
      </c>
      <c r="B809" s="413" t="s">
        <v>1679</v>
      </c>
      <c r="C809" s="429" t="s">
        <v>481</v>
      </c>
      <c r="D809" s="103"/>
      <c r="E809" s="422" t="s">
        <v>1650</v>
      </c>
      <c r="F809" s="413" t="s">
        <v>1503</v>
      </c>
      <c r="G809" s="41">
        <v>2020</v>
      </c>
      <c r="H809" s="41">
        <v>38</v>
      </c>
      <c r="I809" s="41">
        <v>40000</v>
      </c>
      <c r="J809" s="387">
        <f t="shared" si="38"/>
        <v>1520000</v>
      </c>
      <c r="K809" s="41"/>
      <c r="L809" s="50">
        <f t="shared" si="39"/>
        <v>38</v>
      </c>
      <c r="M809" s="41"/>
      <c r="N809" s="41"/>
      <c r="O809" s="41"/>
      <c r="T809" s="392"/>
    </row>
    <row r="810" spans="1:20" ht="60" x14ac:dyDescent="0.2">
      <c r="A810" s="426">
        <v>798</v>
      </c>
      <c r="B810" s="413" t="s">
        <v>1679</v>
      </c>
      <c r="C810" s="425" t="s">
        <v>480</v>
      </c>
      <c r="D810" s="103"/>
      <c r="E810" s="422" t="s">
        <v>1650</v>
      </c>
      <c r="F810" s="413" t="s">
        <v>1504</v>
      </c>
      <c r="G810" s="41">
        <v>2020</v>
      </c>
      <c r="H810" s="41">
        <v>38</v>
      </c>
      <c r="I810" s="41">
        <v>120000</v>
      </c>
      <c r="J810" s="387">
        <f t="shared" si="38"/>
        <v>4560000</v>
      </c>
      <c r="K810" s="41"/>
      <c r="L810" s="50">
        <f t="shared" si="39"/>
        <v>38</v>
      </c>
      <c r="M810" s="41"/>
      <c r="N810" s="41"/>
      <c r="O810" s="41"/>
      <c r="T810" s="392"/>
    </row>
    <row r="811" spans="1:20" ht="60" x14ac:dyDescent="0.2">
      <c r="A811" s="426">
        <v>799</v>
      </c>
      <c r="B811" s="413" t="s">
        <v>1679</v>
      </c>
      <c r="C811" s="425" t="s">
        <v>480</v>
      </c>
      <c r="D811" s="103"/>
      <c r="E811" s="422" t="s">
        <v>1650</v>
      </c>
      <c r="F811" s="413" t="s">
        <v>1505</v>
      </c>
      <c r="G811" s="41">
        <v>2020</v>
      </c>
      <c r="H811" s="41">
        <v>38</v>
      </c>
      <c r="I811" s="41">
        <v>45000</v>
      </c>
      <c r="J811" s="387">
        <f t="shared" si="38"/>
        <v>1710000</v>
      </c>
      <c r="K811" s="41"/>
      <c r="L811" s="50">
        <f t="shared" si="39"/>
        <v>38</v>
      </c>
      <c r="M811" s="41"/>
      <c r="N811" s="41"/>
      <c r="O811" s="41"/>
      <c r="T811" s="392"/>
    </row>
    <row r="812" spans="1:20" ht="60" x14ac:dyDescent="0.2">
      <c r="A812" s="426">
        <v>800</v>
      </c>
      <c r="B812" s="413" t="s">
        <v>1679</v>
      </c>
      <c r="C812" s="425" t="s">
        <v>480</v>
      </c>
      <c r="D812" s="103"/>
      <c r="E812" s="422" t="s">
        <v>1650</v>
      </c>
      <c r="F812" s="413" t="s">
        <v>1506</v>
      </c>
      <c r="G812" s="41">
        <v>2020</v>
      </c>
      <c r="H812" s="41">
        <v>38</v>
      </c>
      <c r="I812" s="41">
        <v>40000</v>
      </c>
      <c r="J812" s="387">
        <f t="shared" si="38"/>
        <v>1520000</v>
      </c>
      <c r="K812" s="41"/>
      <c r="L812" s="50">
        <f t="shared" si="39"/>
        <v>38</v>
      </c>
      <c r="M812" s="41"/>
      <c r="N812" s="41"/>
      <c r="O812" s="516"/>
      <c r="T812" s="392"/>
    </row>
    <row r="813" spans="1:20" ht="75" x14ac:dyDescent="0.2">
      <c r="A813" s="426">
        <v>801</v>
      </c>
      <c r="B813" s="413" t="s">
        <v>1679</v>
      </c>
      <c r="C813" s="425" t="s">
        <v>480</v>
      </c>
      <c r="D813" s="103"/>
      <c r="E813" s="422" t="s">
        <v>1650</v>
      </c>
      <c r="F813" s="413" t="s">
        <v>1507</v>
      </c>
      <c r="G813" s="41">
        <v>2020</v>
      </c>
      <c r="H813" s="41">
        <v>38</v>
      </c>
      <c r="I813" s="41">
        <v>120000</v>
      </c>
      <c r="J813" s="387">
        <f t="shared" si="38"/>
        <v>4560000</v>
      </c>
      <c r="K813" s="41"/>
      <c r="L813" s="50">
        <f t="shared" si="39"/>
        <v>38</v>
      </c>
      <c r="M813" s="41"/>
      <c r="N813" s="41"/>
      <c r="O813" s="41"/>
      <c r="T813" s="392"/>
    </row>
    <row r="814" spans="1:20" ht="60" x14ac:dyDescent="0.2">
      <c r="A814" s="426">
        <v>802</v>
      </c>
      <c r="B814" s="413" t="s">
        <v>1679</v>
      </c>
      <c r="C814" s="425" t="s">
        <v>480</v>
      </c>
      <c r="D814" s="103"/>
      <c r="E814" s="422" t="s">
        <v>1650</v>
      </c>
      <c r="F814" s="413" t="s">
        <v>1508</v>
      </c>
      <c r="G814" s="41">
        <v>2020</v>
      </c>
      <c r="H814" s="41">
        <v>38</v>
      </c>
      <c r="I814" s="41">
        <v>45000</v>
      </c>
      <c r="J814" s="387">
        <f t="shared" si="38"/>
        <v>1710000</v>
      </c>
      <c r="K814" s="41"/>
      <c r="L814" s="50">
        <f t="shared" si="39"/>
        <v>38</v>
      </c>
      <c r="M814" s="41"/>
      <c r="N814" s="41"/>
      <c r="O814" s="41"/>
      <c r="T814" s="392"/>
    </row>
    <row r="815" spans="1:20" ht="60" x14ac:dyDescent="0.2">
      <c r="A815" s="426">
        <v>803</v>
      </c>
      <c r="B815" s="413" t="s">
        <v>1679</v>
      </c>
      <c r="C815" s="425" t="s">
        <v>480</v>
      </c>
      <c r="D815" s="103"/>
      <c r="E815" s="422" t="s">
        <v>1650</v>
      </c>
      <c r="F815" s="413" t="s">
        <v>1509</v>
      </c>
      <c r="G815" s="41">
        <v>2020</v>
      </c>
      <c r="H815" s="41">
        <v>38</v>
      </c>
      <c r="I815" s="41">
        <v>40000</v>
      </c>
      <c r="J815" s="387">
        <f t="shared" si="38"/>
        <v>1520000</v>
      </c>
      <c r="K815" s="41"/>
      <c r="L815" s="50">
        <f t="shared" si="39"/>
        <v>38</v>
      </c>
      <c r="M815" s="41"/>
      <c r="N815" s="41"/>
      <c r="O815" s="41"/>
      <c r="T815" s="392"/>
    </row>
    <row r="816" spans="1:20" ht="75" x14ac:dyDescent="0.2">
      <c r="A816" s="426">
        <v>804</v>
      </c>
      <c r="B816" s="413" t="s">
        <v>1679</v>
      </c>
      <c r="C816" s="425" t="s">
        <v>480</v>
      </c>
      <c r="D816" s="103"/>
      <c r="E816" s="422" t="s">
        <v>1650</v>
      </c>
      <c r="F816" s="413" t="s">
        <v>1510</v>
      </c>
      <c r="G816" s="41">
        <v>2020</v>
      </c>
      <c r="H816" s="41">
        <v>38</v>
      </c>
      <c r="I816" s="41">
        <v>120000</v>
      </c>
      <c r="J816" s="387">
        <f t="shared" si="38"/>
        <v>4560000</v>
      </c>
      <c r="K816" s="41"/>
      <c r="L816" s="50">
        <f t="shared" si="39"/>
        <v>38</v>
      </c>
      <c r="M816" s="41"/>
      <c r="N816" s="41"/>
      <c r="O816" s="516"/>
      <c r="T816" s="392"/>
    </row>
    <row r="817" spans="1:20" ht="60" x14ac:dyDescent="0.2">
      <c r="A817" s="426">
        <v>805</v>
      </c>
      <c r="B817" s="413" t="s">
        <v>1679</v>
      </c>
      <c r="C817" s="425" t="s">
        <v>480</v>
      </c>
      <c r="D817" s="103"/>
      <c r="E817" s="422" t="s">
        <v>1650</v>
      </c>
      <c r="F817" s="413" t="s">
        <v>1508</v>
      </c>
      <c r="G817" s="41">
        <v>2020</v>
      </c>
      <c r="H817" s="41">
        <v>38</v>
      </c>
      <c r="I817" s="41">
        <v>45000</v>
      </c>
      <c r="J817" s="387">
        <f t="shared" si="38"/>
        <v>1710000</v>
      </c>
      <c r="K817" s="41"/>
      <c r="L817" s="50">
        <f t="shared" si="39"/>
        <v>38</v>
      </c>
      <c r="M817" s="41"/>
      <c r="N817" s="41"/>
      <c r="O817" s="41"/>
      <c r="T817" s="392"/>
    </row>
    <row r="818" spans="1:20" ht="60" x14ac:dyDescent="0.2">
      <c r="A818" s="426">
        <v>806</v>
      </c>
      <c r="B818" s="413" t="s">
        <v>1679</v>
      </c>
      <c r="C818" s="425" t="s">
        <v>480</v>
      </c>
      <c r="D818" s="103"/>
      <c r="E818" s="422" t="s">
        <v>1650</v>
      </c>
      <c r="F818" s="413" t="s">
        <v>1509</v>
      </c>
      <c r="G818" s="41">
        <v>2020</v>
      </c>
      <c r="H818" s="41">
        <v>38</v>
      </c>
      <c r="I818" s="41">
        <v>40000</v>
      </c>
      <c r="J818" s="387">
        <f t="shared" si="38"/>
        <v>1520000</v>
      </c>
      <c r="K818" s="41"/>
      <c r="L818" s="50">
        <f t="shared" si="39"/>
        <v>38</v>
      </c>
      <c r="M818" s="41"/>
      <c r="N818" s="41"/>
      <c r="O818" s="41"/>
      <c r="T818" s="392"/>
    </row>
    <row r="819" spans="1:20" ht="45" x14ac:dyDescent="0.2">
      <c r="A819" s="426">
        <v>807</v>
      </c>
      <c r="B819" s="413" t="s">
        <v>1680</v>
      </c>
      <c r="C819" s="429" t="s">
        <v>485</v>
      </c>
      <c r="D819" s="103"/>
      <c r="E819" s="422" t="s">
        <v>1650</v>
      </c>
      <c r="F819" s="113" t="s">
        <v>1511</v>
      </c>
      <c r="G819" s="41">
        <v>2020</v>
      </c>
      <c r="H819" s="41">
        <v>36</v>
      </c>
      <c r="I819" s="41">
        <v>120000</v>
      </c>
      <c r="J819" s="387">
        <f t="shared" si="38"/>
        <v>4320000</v>
      </c>
      <c r="K819" s="41"/>
      <c r="L819" s="50">
        <f t="shared" si="39"/>
        <v>36</v>
      </c>
      <c r="M819" s="41"/>
      <c r="N819" s="41"/>
      <c r="O819" s="41"/>
      <c r="T819" s="392"/>
    </row>
    <row r="820" spans="1:20" ht="60" x14ac:dyDescent="0.2">
      <c r="A820" s="426">
        <v>808</v>
      </c>
      <c r="B820" s="413" t="s">
        <v>1680</v>
      </c>
      <c r="C820" s="429" t="s">
        <v>485</v>
      </c>
      <c r="D820" s="103"/>
      <c r="E820" s="422" t="s">
        <v>1650</v>
      </c>
      <c r="F820" s="113" t="s">
        <v>1512</v>
      </c>
      <c r="G820" s="41">
        <v>2020</v>
      </c>
      <c r="H820" s="41">
        <v>36</v>
      </c>
      <c r="I820" s="41">
        <v>45000</v>
      </c>
      <c r="J820" s="387">
        <f t="shared" si="38"/>
        <v>1620000</v>
      </c>
      <c r="K820" s="41"/>
      <c r="L820" s="50">
        <f t="shared" si="39"/>
        <v>36</v>
      </c>
      <c r="M820" s="41"/>
      <c r="N820" s="41"/>
      <c r="O820" s="516"/>
      <c r="T820" s="392"/>
    </row>
    <row r="821" spans="1:20" ht="60" x14ac:dyDescent="0.2">
      <c r="A821" s="426">
        <v>809</v>
      </c>
      <c r="B821" s="413" t="s">
        <v>1680</v>
      </c>
      <c r="C821" s="429" t="s">
        <v>485</v>
      </c>
      <c r="D821" s="103"/>
      <c r="E821" s="422" t="s">
        <v>1650</v>
      </c>
      <c r="F821" s="113" t="s">
        <v>1513</v>
      </c>
      <c r="G821" s="41">
        <v>2020</v>
      </c>
      <c r="H821" s="41">
        <v>36</v>
      </c>
      <c r="I821" s="41">
        <v>40000</v>
      </c>
      <c r="J821" s="387">
        <f t="shared" si="38"/>
        <v>1440000</v>
      </c>
      <c r="K821" s="41"/>
      <c r="L821" s="50">
        <f t="shared" si="39"/>
        <v>36</v>
      </c>
      <c r="M821" s="41"/>
      <c r="N821" s="41"/>
      <c r="O821" s="41"/>
      <c r="T821" s="392"/>
    </row>
    <row r="822" spans="1:20" ht="45" x14ac:dyDescent="0.2">
      <c r="A822" s="426">
        <v>810</v>
      </c>
      <c r="B822" s="413" t="s">
        <v>1680</v>
      </c>
      <c r="C822" s="429" t="s">
        <v>485</v>
      </c>
      <c r="D822" s="103"/>
      <c r="E822" s="422" t="s">
        <v>1650</v>
      </c>
      <c r="F822" s="113" t="s">
        <v>1514</v>
      </c>
      <c r="G822" s="41">
        <v>2020</v>
      </c>
      <c r="H822" s="41">
        <v>36</v>
      </c>
      <c r="I822" s="41">
        <v>120000</v>
      </c>
      <c r="J822" s="387">
        <f t="shared" si="38"/>
        <v>4320000</v>
      </c>
      <c r="K822" s="41"/>
      <c r="L822" s="50">
        <f t="shared" si="39"/>
        <v>36</v>
      </c>
      <c r="M822" s="41"/>
      <c r="N822" s="41"/>
      <c r="O822" s="41"/>
      <c r="T822" s="392"/>
    </row>
    <row r="823" spans="1:20" ht="60" x14ac:dyDescent="0.2">
      <c r="A823" s="426">
        <v>811</v>
      </c>
      <c r="B823" s="413" t="s">
        <v>1680</v>
      </c>
      <c r="C823" s="429" t="s">
        <v>485</v>
      </c>
      <c r="D823" s="103"/>
      <c r="E823" s="422" t="s">
        <v>1650</v>
      </c>
      <c r="F823" s="113" t="s">
        <v>1515</v>
      </c>
      <c r="G823" s="41">
        <v>2020</v>
      </c>
      <c r="H823" s="41">
        <v>36</v>
      </c>
      <c r="I823" s="41">
        <v>40000</v>
      </c>
      <c r="J823" s="387">
        <f t="shared" si="38"/>
        <v>1440000</v>
      </c>
      <c r="K823" s="41"/>
      <c r="L823" s="50">
        <f t="shared" si="39"/>
        <v>36</v>
      </c>
      <c r="M823" s="41"/>
      <c r="N823" s="41"/>
      <c r="O823" s="41"/>
      <c r="T823" s="392"/>
    </row>
    <row r="824" spans="1:20" ht="60" x14ac:dyDescent="0.2">
      <c r="A824" s="426">
        <v>812</v>
      </c>
      <c r="B824" s="413" t="s">
        <v>1680</v>
      </c>
      <c r="C824" s="429" t="s">
        <v>485</v>
      </c>
      <c r="D824" s="103"/>
      <c r="E824" s="422" t="s">
        <v>1650</v>
      </c>
      <c r="F824" s="113" t="s">
        <v>1516</v>
      </c>
      <c r="G824" s="41">
        <v>2020</v>
      </c>
      <c r="H824" s="41">
        <v>36</v>
      </c>
      <c r="I824" s="41">
        <v>40000</v>
      </c>
      <c r="J824" s="387">
        <f t="shared" si="38"/>
        <v>1440000</v>
      </c>
      <c r="K824" s="41"/>
      <c r="L824" s="50">
        <f t="shared" si="39"/>
        <v>36</v>
      </c>
      <c r="M824" s="41"/>
      <c r="N824" s="41"/>
      <c r="O824" s="516"/>
      <c r="T824" s="392"/>
    </row>
    <row r="825" spans="1:20" ht="45" x14ac:dyDescent="0.2">
      <c r="A825" s="426">
        <v>813</v>
      </c>
      <c r="B825" s="413" t="s">
        <v>1680</v>
      </c>
      <c r="C825" s="429" t="s">
        <v>485</v>
      </c>
      <c r="D825" s="103"/>
      <c r="E825" s="422" t="s">
        <v>1650</v>
      </c>
      <c r="F825" s="113" t="s">
        <v>1517</v>
      </c>
      <c r="G825" s="41">
        <v>2020</v>
      </c>
      <c r="H825" s="41">
        <v>36</v>
      </c>
      <c r="I825" s="41">
        <v>100000</v>
      </c>
      <c r="J825" s="387">
        <f t="shared" si="38"/>
        <v>3600000</v>
      </c>
      <c r="K825" s="41"/>
      <c r="L825" s="50">
        <f t="shared" si="39"/>
        <v>36</v>
      </c>
      <c r="M825" s="41"/>
      <c r="N825" s="41"/>
      <c r="O825" s="41"/>
      <c r="T825" s="392"/>
    </row>
    <row r="826" spans="1:20" ht="60" x14ac:dyDescent="0.2">
      <c r="A826" s="426">
        <v>814</v>
      </c>
      <c r="B826" s="413" t="s">
        <v>1680</v>
      </c>
      <c r="C826" s="429" t="s">
        <v>485</v>
      </c>
      <c r="D826" s="103"/>
      <c r="E826" s="422" t="s">
        <v>1650</v>
      </c>
      <c r="F826" s="113" t="s">
        <v>1518</v>
      </c>
      <c r="G826" s="41">
        <v>2020</v>
      </c>
      <c r="H826" s="41">
        <v>36</v>
      </c>
      <c r="I826" s="41">
        <v>40000</v>
      </c>
      <c r="J826" s="387">
        <f t="shared" si="38"/>
        <v>1440000</v>
      </c>
      <c r="K826" s="41"/>
      <c r="L826" s="50">
        <f t="shared" si="39"/>
        <v>36</v>
      </c>
      <c r="M826" s="41"/>
      <c r="N826" s="41"/>
      <c r="O826" s="41"/>
      <c r="T826" s="392"/>
    </row>
    <row r="827" spans="1:20" ht="60" x14ac:dyDescent="0.2">
      <c r="A827" s="426">
        <v>815</v>
      </c>
      <c r="B827" s="413" t="s">
        <v>1680</v>
      </c>
      <c r="C827" s="429" t="s">
        <v>485</v>
      </c>
      <c r="D827" s="103"/>
      <c r="E827" s="422" t="s">
        <v>1650</v>
      </c>
      <c r="F827" s="113" t="s">
        <v>1519</v>
      </c>
      <c r="G827" s="41">
        <v>2020</v>
      </c>
      <c r="H827" s="41">
        <v>36</v>
      </c>
      <c r="I827" s="41">
        <v>40000</v>
      </c>
      <c r="J827" s="387">
        <f t="shared" si="38"/>
        <v>1440000</v>
      </c>
      <c r="K827" s="41"/>
      <c r="L827" s="50">
        <f t="shared" si="39"/>
        <v>36</v>
      </c>
      <c r="M827" s="41"/>
      <c r="N827" s="41"/>
      <c r="O827" s="41"/>
      <c r="T827" s="392"/>
    </row>
    <row r="828" spans="1:20" ht="38.25" x14ac:dyDescent="0.2">
      <c r="A828" s="426">
        <v>816</v>
      </c>
      <c r="B828" s="416" t="s">
        <v>1681</v>
      </c>
      <c r="C828" s="430" t="s">
        <v>477</v>
      </c>
      <c r="D828" s="103"/>
      <c r="E828" s="422" t="s">
        <v>1650</v>
      </c>
      <c r="F828" s="416" t="s">
        <v>1520</v>
      </c>
      <c r="G828" s="41">
        <v>2020</v>
      </c>
      <c r="H828" s="41">
        <v>36</v>
      </c>
      <c r="I828" s="41">
        <v>100000</v>
      </c>
      <c r="J828" s="387">
        <f t="shared" si="38"/>
        <v>3600000</v>
      </c>
      <c r="K828" s="41"/>
      <c r="L828" s="50">
        <f t="shared" si="39"/>
        <v>36</v>
      </c>
      <c r="M828" s="41"/>
      <c r="N828" s="41"/>
      <c r="O828" s="516"/>
      <c r="T828" s="392"/>
    </row>
    <row r="829" spans="1:20" ht="51" x14ac:dyDescent="0.2">
      <c r="A829" s="426">
        <v>817</v>
      </c>
      <c r="B829" s="416" t="s">
        <v>1681</v>
      </c>
      <c r="C829" s="430" t="s">
        <v>477</v>
      </c>
      <c r="D829" s="103"/>
      <c r="E829" s="422" t="s">
        <v>1650</v>
      </c>
      <c r="F829" s="416" t="s">
        <v>1521</v>
      </c>
      <c r="G829" s="41">
        <v>2020</v>
      </c>
      <c r="H829" s="41">
        <v>36</v>
      </c>
      <c r="I829" s="41">
        <v>40000</v>
      </c>
      <c r="J829" s="387">
        <f t="shared" si="36"/>
        <v>1440000</v>
      </c>
      <c r="K829" s="41"/>
      <c r="L829" s="50">
        <f t="shared" si="37"/>
        <v>36</v>
      </c>
      <c r="M829" s="41"/>
      <c r="N829" s="41"/>
      <c r="O829" s="41"/>
      <c r="T829" s="392"/>
    </row>
    <row r="830" spans="1:20" ht="51" x14ac:dyDescent="0.2">
      <c r="A830" s="426">
        <v>818</v>
      </c>
      <c r="B830" s="416" t="s">
        <v>1681</v>
      </c>
      <c r="C830" s="430" t="s">
        <v>477</v>
      </c>
      <c r="D830" s="103"/>
      <c r="E830" s="422" t="s">
        <v>1650</v>
      </c>
      <c r="F830" s="416" t="s">
        <v>1522</v>
      </c>
      <c r="G830" s="41">
        <v>2020</v>
      </c>
      <c r="H830" s="41">
        <v>36</v>
      </c>
      <c r="I830" s="41">
        <v>40000</v>
      </c>
      <c r="J830" s="387">
        <f t="shared" si="36"/>
        <v>1440000</v>
      </c>
      <c r="K830" s="41"/>
      <c r="L830" s="50">
        <f t="shared" si="37"/>
        <v>36</v>
      </c>
      <c r="M830" s="41"/>
      <c r="N830" s="41"/>
      <c r="O830" s="516"/>
      <c r="T830" s="392"/>
    </row>
    <row r="831" spans="1:20" ht="38.25" x14ac:dyDescent="0.2">
      <c r="A831" s="426">
        <v>819</v>
      </c>
      <c r="B831" s="416" t="s">
        <v>1681</v>
      </c>
      <c r="C831" s="430" t="s">
        <v>477</v>
      </c>
      <c r="D831" s="103"/>
      <c r="E831" s="422" t="s">
        <v>1650</v>
      </c>
      <c r="F831" s="416" t="s">
        <v>1523</v>
      </c>
      <c r="G831" s="41">
        <v>2020</v>
      </c>
      <c r="H831" s="41">
        <v>36</v>
      </c>
      <c r="I831" s="41">
        <v>120000</v>
      </c>
      <c r="J831" s="387">
        <f t="shared" si="36"/>
        <v>4320000</v>
      </c>
      <c r="K831" s="41"/>
      <c r="L831" s="50">
        <f t="shared" si="37"/>
        <v>36</v>
      </c>
      <c r="M831" s="41"/>
      <c r="N831" s="41"/>
      <c r="O831" s="41"/>
      <c r="T831" s="392"/>
    </row>
    <row r="832" spans="1:20" ht="51" x14ac:dyDescent="0.2">
      <c r="A832" s="426">
        <v>820</v>
      </c>
      <c r="B832" s="416" t="s">
        <v>1681</v>
      </c>
      <c r="C832" s="430" t="s">
        <v>477</v>
      </c>
      <c r="D832" s="103"/>
      <c r="E832" s="422" t="s">
        <v>1650</v>
      </c>
      <c r="F832" s="416" t="s">
        <v>1524</v>
      </c>
      <c r="G832" s="41">
        <v>2020</v>
      </c>
      <c r="H832" s="41">
        <v>36</v>
      </c>
      <c r="I832" s="41">
        <v>40000</v>
      </c>
      <c r="J832" s="387">
        <f t="shared" si="36"/>
        <v>1440000</v>
      </c>
      <c r="K832" s="41"/>
      <c r="L832" s="50">
        <f t="shared" si="37"/>
        <v>36</v>
      </c>
      <c r="M832" s="41"/>
      <c r="N832" s="41"/>
      <c r="O832" s="41"/>
      <c r="T832" s="392"/>
    </row>
    <row r="833" spans="1:20" ht="51" x14ac:dyDescent="0.2">
      <c r="A833" s="426">
        <v>821</v>
      </c>
      <c r="B833" s="416" t="s">
        <v>1681</v>
      </c>
      <c r="C833" s="430" t="s">
        <v>477</v>
      </c>
      <c r="D833" s="103"/>
      <c r="E833" s="422" t="s">
        <v>1650</v>
      </c>
      <c r="F833" s="416" t="s">
        <v>1525</v>
      </c>
      <c r="G833" s="41">
        <v>2020</v>
      </c>
      <c r="H833" s="41">
        <v>36</v>
      </c>
      <c r="I833" s="41">
        <v>40000</v>
      </c>
      <c r="J833" s="387">
        <f t="shared" si="36"/>
        <v>1440000</v>
      </c>
      <c r="K833" s="41"/>
      <c r="L833" s="50">
        <f t="shared" si="37"/>
        <v>36</v>
      </c>
      <c r="M833" s="41"/>
      <c r="N833" s="41"/>
      <c r="O833" s="41"/>
      <c r="T833" s="392"/>
    </row>
    <row r="834" spans="1:20" ht="38.25" x14ac:dyDescent="0.2">
      <c r="A834" s="426">
        <v>822</v>
      </c>
      <c r="B834" s="416" t="s">
        <v>1681</v>
      </c>
      <c r="C834" s="430" t="s">
        <v>477</v>
      </c>
      <c r="D834" s="103"/>
      <c r="E834" s="422" t="s">
        <v>1650</v>
      </c>
      <c r="F834" s="416" t="s">
        <v>1526</v>
      </c>
      <c r="G834" s="41">
        <v>2020</v>
      </c>
      <c r="H834" s="41">
        <v>36</v>
      </c>
      <c r="I834" s="41">
        <v>100000</v>
      </c>
      <c r="J834" s="387">
        <f t="shared" si="36"/>
        <v>3600000</v>
      </c>
      <c r="K834" s="41"/>
      <c r="L834" s="50">
        <f t="shared" si="37"/>
        <v>36</v>
      </c>
      <c r="M834" s="41"/>
      <c r="N834" s="41"/>
      <c r="O834" s="516"/>
      <c r="T834" s="392"/>
    </row>
    <row r="835" spans="1:20" ht="51" x14ac:dyDescent="0.2">
      <c r="A835" s="426">
        <v>823</v>
      </c>
      <c r="B835" s="416" t="s">
        <v>1681</v>
      </c>
      <c r="C835" s="430" t="s">
        <v>477</v>
      </c>
      <c r="D835" s="103"/>
      <c r="E835" s="422" t="s">
        <v>1650</v>
      </c>
      <c r="F835" s="416" t="s">
        <v>1527</v>
      </c>
      <c r="G835" s="41">
        <v>2020</v>
      </c>
      <c r="H835" s="41">
        <v>36</v>
      </c>
      <c r="I835" s="41">
        <v>40000</v>
      </c>
      <c r="J835" s="387">
        <f t="shared" si="36"/>
        <v>1440000</v>
      </c>
      <c r="K835" s="41"/>
      <c r="L835" s="50">
        <f t="shared" si="37"/>
        <v>36</v>
      </c>
      <c r="M835" s="41"/>
      <c r="N835" s="41"/>
      <c r="O835" s="41"/>
      <c r="T835" s="392"/>
    </row>
    <row r="836" spans="1:20" ht="51" x14ac:dyDescent="0.2">
      <c r="A836" s="426">
        <v>824</v>
      </c>
      <c r="B836" s="416" t="s">
        <v>1681</v>
      </c>
      <c r="C836" s="430" t="s">
        <v>477</v>
      </c>
      <c r="D836" s="103"/>
      <c r="E836" s="422" t="s">
        <v>1650</v>
      </c>
      <c r="F836" s="416" t="s">
        <v>1528</v>
      </c>
      <c r="G836" s="41">
        <v>2020</v>
      </c>
      <c r="H836" s="41">
        <v>36</v>
      </c>
      <c r="I836" s="41">
        <v>40000</v>
      </c>
      <c r="J836" s="387">
        <f t="shared" si="36"/>
        <v>1440000</v>
      </c>
      <c r="K836" s="41"/>
      <c r="L836" s="50">
        <f t="shared" si="37"/>
        <v>36</v>
      </c>
      <c r="M836" s="41"/>
      <c r="N836" s="41"/>
      <c r="O836" s="41"/>
      <c r="T836" s="392"/>
    </row>
    <row r="837" spans="1:20" ht="38.25" x14ac:dyDescent="0.2">
      <c r="A837" s="426">
        <v>825</v>
      </c>
      <c r="B837" s="413" t="s">
        <v>1680</v>
      </c>
      <c r="C837" s="425" t="s">
        <v>487</v>
      </c>
      <c r="D837" s="103"/>
      <c r="E837" s="422" t="s">
        <v>1650</v>
      </c>
      <c r="F837" s="416" t="s">
        <v>1529</v>
      </c>
      <c r="G837" s="41">
        <v>2020</v>
      </c>
      <c r="H837" s="41">
        <v>36</v>
      </c>
      <c r="I837" s="41">
        <v>90000</v>
      </c>
      <c r="J837" s="387">
        <f t="shared" si="36"/>
        <v>3240000</v>
      </c>
      <c r="K837" s="41"/>
      <c r="L837" s="50">
        <f t="shared" si="37"/>
        <v>36</v>
      </c>
      <c r="M837" s="41"/>
      <c r="N837" s="41"/>
      <c r="O837" s="41"/>
      <c r="T837" s="392"/>
    </row>
    <row r="838" spans="1:20" ht="51" x14ac:dyDescent="0.2">
      <c r="A838" s="426">
        <v>826</v>
      </c>
      <c r="B838" s="413" t="s">
        <v>1680</v>
      </c>
      <c r="C838" s="425" t="s">
        <v>487</v>
      </c>
      <c r="D838" s="103"/>
      <c r="E838" s="422" t="s">
        <v>1650</v>
      </c>
      <c r="F838" s="416" t="s">
        <v>1530</v>
      </c>
      <c r="G838" s="41">
        <v>2020</v>
      </c>
      <c r="H838" s="41">
        <v>36</v>
      </c>
      <c r="I838" s="41">
        <v>40000</v>
      </c>
      <c r="J838" s="387">
        <f t="shared" si="36"/>
        <v>1440000</v>
      </c>
      <c r="K838" s="41"/>
      <c r="L838" s="50">
        <f t="shared" si="37"/>
        <v>36</v>
      </c>
      <c r="M838" s="41"/>
      <c r="N838" s="41"/>
      <c r="O838" s="516"/>
      <c r="T838" s="392"/>
    </row>
    <row r="839" spans="1:20" ht="51" x14ac:dyDescent="0.2">
      <c r="A839" s="426">
        <v>827</v>
      </c>
      <c r="B839" s="413" t="s">
        <v>1680</v>
      </c>
      <c r="C839" s="425" t="s">
        <v>487</v>
      </c>
      <c r="D839" s="103"/>
      <c r="E839" s="422" t="s">
        <v>1650</v>
      </c>
      <c r="F839" s="416" t="s">
        <v>1531</v>
      </c>
      <c r="G839" s="41">
        <v>2020</v>
      </c>
      <c r="H839" s="41">
        <v>36</v>
      </c>
      <c r="I839" s="41">
        <v>40000</v>
      </c>
      <c r="J839" s="387">
        <f t="shared" ref="J839:J902" si="40">H839*I839</f>
        <v>1440000</v>
      </c>
      <c r="K839" s="41"/>
      <c r="L839" s="50">
        <f t="shared" ref="L839:L902" si="41">H839</f>
        <v>36</v>
      </c>
      <c r="M839" s="41"/>
      <c r="N839" s="41"/>
      <c r="O839" s="41"/>
      <c r="T839" s="392"/>
    </row>
    <row r="840" spans="1:20" ht="38.25" x14ac:dyDescent="0.2">
      <c r="A840" s="426">
        <v>828</v>
      </c>
      <c r="B840" s="413" t="s">
        <v>1680</v>
      </c>
      <c r="C840" s="425" t="s">
        <v>487</v>
      </c>
      <c r="D840" s="103"/>
      <c r="E840" s="422" t="s">
        <v>1650</v>
      </c>
      <c r="F840" s="416" t="s">
        <v>1532</v>
      </c>
      <c r="G840" s="41">
        <v>2020</v>
      </c>
      <c r="H840" s="41">
        <v>36</v>
      </c>
      <c r="I840" s="41">
        <v>110000</v>
      </c>
      <c r="J840" s="387">
        <f t="shared" si="40"/>
        <v>3960000</v>
      </c>
      <c r="K840" s="41"/>
      <c r="L840" s="50">
        <f t="shared" si="41"/>
        <v>36</v>
      </c>
      <c r="M840" s="41"/>
      <c r="N840" s="41"/>
      <c r="O840" s="41"/>
      <c r="T840" s="392"/>
    </row>
    <row r="841" spans="1:20" ht="51" x14ac:dyDescent="0.2">
      <c r="A841" s="426">
        <v>829</v>
      </c>
      <c r="B841" s="413" t="s">
        <v>1680</v>
      </c>
      <c r="C841" s="425" t="s">
        <v>487</v>
      </c>
      <c r="D841" s="103"/>
      <c r="E841" s="422" t="s">
        <v>1650</v>
      </c>
      <c r="F841" s="416" t="s">
        <v>1533</v>
      </c>
      <c r="G841" s="41">
        <v>2020</v>
      </c>
      <c r="H841" s="41">
        <v>36</v>
      </c>
      <c r="I841" s="41">
        <v>40000</v>
      </c>
      <c r="J841" s="387">
        <f t="shared" si="40"/>
        <v>1440000</v>
      </c>
      <c r="K841" s="41"/>
      <c r="L841" s="50">
        <f t="shared" si="41"/>
        <v>36</v>
      </c>
      <c r="M841" s="41"/>
      <c r="N841" s="41"/>
      <c r="O841" s="41"/>
      <c r="T841" s="392"/>
    </row>
    <row r="842" spans="1:20" ht="51" x14ac:dyDescent="0.2">
      <c r="A842" s="426">
        <v>830</v>
      </c>
      <c r="B842" s="413" t="s">
        <v>1680</v>
      </c>
      <c r="C842" s="425" t="s">
        <v>487</v>
      </c>
      <c r="D842" s="103"/>
      <c r="E842" s="422" t="s">
        <v>1650</v>
      </c>
      <c r="F842" s="416" t="s">
        <v>1534</v>
      </c>
      <c r="G842" s="41">
        <v>2020</v>
      </c>
      <c r="H842" s="41">
        <v>36</v>
      </c>
      <c r="I842" s="41">
        <v>35000</v>
      </c>
      <c r="J842" s="387">
        <f t="shared" si="40"/>
        <v>1260000</v>
      </c>
      <c r="K842" s="41"/>
      <c r="L842" s="50">
        <f t="shared" si="41"/>
        <v>36</v>
      </c>
      <c r="M842" s="41"/>
      <c r="N842" s="41"/>
      <c r="O842" s="41"/>
      <c r="T842" s="392"/>
    </row>
    <row r="843" spans="1:20" ht="38.25" x14ac:dyDescent="0.2">
      <c r="A843" s="426">
        <v>831</v>
      </c>
      <c r="B843" s="413" t="s">
        <v>1680</v>
      </c>
      <c r="C843" s="425" t="s">
        <v>487</v>
      </c>
      <c r="D843" s="103"/>
      <c r="E843" s="422" t="s">
        <v>1650</v>
      </c>
      <c r="F843" s="416" t="s">
        <v>1535</v>
      </c>
      <c r="G843" s="41">
        <v>2020</v>
      </c>
      <c r="H843" s="41">
        <v>36</v>
      </c>
      <c r="I843" s="41">
        <v>100000</v>
      </c>
      <c r="J843" s="387">
        <f t="shared" si="40"/>
        <v>3600000</v>
      </c>
      <c r="K843" s="41"/>
      <c r="L843" s="50">
        <f t="shared" si="41"/>
        <v>36</v>
      </c>
      <c r="M843" s="41"/>
      <c r="N843" s="41"/>
      <c r="O843" s="516"/>
      <c r="T843" s="392"/>
    </row>
    <row r="844" spans="1:20" ht="51" x14ac:dyDescent="0.2">
      <c r="A844" s="426">
        <v>832</v>
      </c>
      <c r="B844" s="413" t="s">
        <v>1680</v>
      </c>
      <c r="C844" s="425" t="s">
        <v>487</v>
      </c>
      <c r="D844" s="103"/>
      <c r="E844" s="422" t="s">
        <v>1650</v>
      </c>
      <c r="F844" s="416" t="s">
        <v>1536</v>
      </c>
      <c r="G844" s="41">
        <v>2020</v>
      </c>
      <c r="H844" s="41">
        <v>36</v>
      </c>
      <c r="I844" s="41">
        <v>40000</v>
      </c>
      <c r="J844" s="387">
        <f t="shared" si="40"/>
        <v>1440000</v>
      </c>
      <c r="K844" s="41"/>
      <c r="L844" s="50">
        <f t="shared" si="41"/>
        <v>36</v>
      </c>
      <c r="M844" s="41"/>
      <c r="N844" s="41"/>
      <c r="O844" s="41"/>
      <c r="T844" s="392"/>
    </row>
    <row r="845" spans="1:20" ht="51" x14ac:dyDescent="0.2">
      <c r="A845" s="426">
        <v>833</v>
      </c>
      <c r="B845" s="413" t="s">
        <v>1680</v>
      </c>
      <c r="C845" s="425" t="s">
        <v>487</v>
      </c>
      <c r="D845" s="103"/>
      <c r="E845" s="422" t="s">
        <v>1650</v>
      </c>
      <c r="F845" s="416" t="s">
        <v>1537</v>
      </c>
      <c r="G845" s="41">
        <v>2020</v>
      </c>
      <c r="H845" s="41">
        <v>36</v>
      </c>
      <c r="I845" s="41">
        <v>35000</v>
      </c>
      <c r="J845" s="387">
        <f t="shared" si="40"/>
        <v>1260000</v>
      </c>
      <c r="K845" s="41"/>
      <c r="L845" s="50">
        <f t="shared" si="41"/>
        <v>36</v>
      </c>
      <c r="M845" s="41"/>
      <c r="N845" s="41"/>
      <c r="O845" s="41"/>
      <c r="T845" s="392"/>
    </row>
    <row r="846" spans="1:20" ht="51" x14ac:dyDescent="0.2">
      <c r="A846" s="426">
        <v>834</v>
      </c>
      <c r="B846" s="416" t="s">
        <v>1681</v>
      </c>
      <c r="C846" s="430" t="s">
        <v>477</v>
      </c>
      <c r="D846" s="103"/>
      <c r="E846" s="422" t="s">
        <v>1650</v>
      </c>
      <c r="F846" s="416" t="s">
        <v>1538</v>
      </c>
      <c r="G846" s="41">
        <v>2020</v>
      </c>
      <c r="H846" s="41">
        <v>325</v>
      </c>
      <c r="I846" s="41">
        <v>30300</v>
      </c>
      <c r="J846" s="387">
        <f t="shared" si="40"/>
        <v>9847500</v>
      </c>
      <c r="K846" s="41"/>
      <c r="L846" s="50">
        <f t="shared" si="41"/>
        <v>325</v>
      </c>
      <c r="M846" s="41"/>
      <c r="N846" s="41"/>
      <c r="O846" s="41"/>
      <c r="T846" s="392"/>
    </row>
    <row r="847" spans="1:20" ht="30" x14ac:dyDescent="0.2">
      <c r="A847" s="426">
        <v>835</v>
      </c>
      <c r="B847" s="427" t="s">
        <v>1682</v>
      </c>
      <c r="C847" s="425" t="s">
        <v>1129</v>
      </c>
      <c r="D847" s="103"/>
      <c r="E847" s="422" t="s">
        <v>1650</v>
      </c>
      <c r="F847" s="413" t="s">
        <v>1539</v>
      </c>
      <c r="G847" s="41">
        <v>2020</v>
      </c>
      <c r="H847" s="41">
        <v>3</v>
      </c>
      <c r="I847" s="41">
        <v>55100</v>
      </c>
      <c r="J847" s="387">
        <f t="shared" si="40"/>
        <v>165300</v>
      </c>
      <c r="K847" s="41"/>
      <c r="L847" s="50">
        <f t="shared" si="41"/>
        <v>3</v>
      </c>
      <c r="M847" s="41"/>
      <c r="N847" s="41"/>
      <c r="O847" s="516"/>
      <c r="T847" s="392"/>
    </row>
    <row r="848" spans="1:20" ht="60" x14ac:dyDescent="0.2">
      <c r="A848" s="426">
        <v>836</v>
      </c>
      <c r="B848" s="421" t="s">
        <v>1678</v>
      </c>
      <c r="C848" s="429" t="s">
        <v>491</v>
      </c>
      <c r="D848" s="103"/>
      <c r="E848" s="422" t="s">
        <v>1650</v>
      </c>
      <c r="F848" s="413" t="s">
        <v>1540</v>
      </c>
      <c r="G848" s="41">
        <v>2020</v>
      </c>
      <c r="H848" s="41">
        <v>2</v>
      </c>
      <c r="I848" s="41">
        <v>80000</v>
      </c>
      <c r="J848" s="387">
        <f t="shared" si="40"/>
        <v>160000</v>
      </c>
      <c r="K848" s="41"/>
      <c r="L848" s="50">
        <f t="shared" si="41"/>
        <v>2</v>
      </c>
      <c r="M848" s="41"/>
      <c r="N848" s="41"/>
      <c r="O848" s="41"/>
      <c r="T848" s="392"/>
    </row>
    <row r="849" spans="1:20" ht="60" x14ac:dyDescent="0.2">
      <c r="A849" s="426">
        <v>837</v>
      </c>
      <c r="B849" s="421" t="s">
        <v>1678</v>
      </c>
      <c r="C849" s="429" t="s">
        <v>491</v>
      </c>
      <c r="D849" s="103"/>
      <c r="E849" s="422" t="s">
        <v>1650</v>
      </c>
      <c r="F849" s="413" t="s">
        <v>1541</v>
      </c>
      <c r="G849" s="41">
        <v>2020</v>
      </c>
      <c r="H849" s="41">
        <v>2</v>
      </c>
      <c r="I849" s="41">
        <v>70000</v>
      </c>
      <c r="J849" s="387">
        <f t="shared" si="40"/>
        <v>140000</v>
      </c>
      <c r="K849" s="41"/>
      <c r="L849" s="50">
        <f t="shared" si="41"/>
        <v>2</v>
      </c>
      <c r="M849" s="41"/>
      <c r="N849" s="41"/>
      <c r="O849" s="41"/>
      <c r="T849" s="392"/>
    </row>
    <row r="850" spans="1:20" ht="51" x14ac:dyDescent="0.2">
      <c r="A850" s="426">
        <v>838</v>
      </c>
      <c r="B850" s="416" t="s">
        <v>1681</v>
      </c>
      <c r="C850" s="425" t="s">
        <v>1565</v>
      </c>
      <c r="D850" s="103"/>
      <c r="E850" s="422" t="s">
        <v>1650</v>
      </c>
      <c r="F850" s="416" t="s">
        <v>1542</v>
      </c>
      <c r="G850" s="41">
        <v>2020</v>
      </c>
      <c r="H850" s="41">
        <v>36</v>
      </c>
      <c r="I850" s="41">
        <v>120000</v>
      </c>
      <c r="J850" s="387">
        <f t="shared" si="40"/>
        <v>4320000</v>
      </c>
      <c r="K850" s="41"/>
      <c r="L850" s="50">
        <f t="shared" si="41"/>
        <v>36</v>
      </c>
      <c r="M850" s="41"/>
      <c r="N850" s="41"/>
      <c r="O850" s="41"/>
      <c r="T850" s="392"/>
    </row>
    <row r="851" spans="1:20" ht="51" x14ac:dyDescent="0.2">
      <c r="A851" s="426">
        <v>839</v>
      </c>
      <c r="B851" s="416" t="s">
        <v>1681</v>
      </c>
      <c r="C851" s="429" t="s">
        <v>1565</v>
      </c>
      <c r="D851" s="103"/>
      <c r="E851" s="422" t="s">
        <v>1650</v>
      </c>
      <c r="F851" s="416" t="s">
        <v>1543</v>
      </c>
      <c r="G851" s="41">
        <v>2020</v>
      </c>
      <c r="H851" s="41">
        <v>36</v>
      </c>
      <c r="I851" s="41">
        <v>40000</v>
      </c>
      <c r="J851" s="387">
        <f t="shared" si="40"/>
        <v>1440000</v>
      </c>
      <c r="K851" s="41"/>
      <c r="L851" s="50">
        <f t="shared" si="41"/>
        <v>36</v>
      </c>
      <c r="M851" s="41"/>
      <c r="N851" s="41"/>
      <c r="O851" s="41"/>
      <c r="T851" s="392"/>
    </row>
    <row r="852" spans="1:20" ht="51" x14ac:dyDescent="0.2">
      <c r="A852" s="426">
        <v>840</v>
      </c>
      <c r="B852" s="416" t="s">
        <v>1681</v>
      </c>
      <c r="C852" s="429" t="s">
        <v>1565</v>
      </c>
      <c r="D852" s="103"/>
      <c r="E852" s="422" t="s">
        <v>1650</v>
      </c>
      <c r="F852" s="416" t="s">
        <v>1544</v>
      </c>
      <c r="G852" s="41">
        <v>2020</v>
      </c>
      <c r="H852" s="41">
        <v>36</v>
      </c>
      <c r="I852" s="41">
        <v>40000</v>
      </c>
      <c r="J852" s="387">
        <f t="shared" si="40"/>
        <v>1440000</v>
      </c>
      <c r="K852" s="41"/>
      <c r="L852" s="50">
        <f t="shared" si="41"/>
        <v>36</v>
      </c>
      <c r="M852" s="41"/>
      <c r="N852" s="41"/>
      <c r="O852" s="41"/>
      <c r="T852" s="392"/>
    </row>
    <row r="853" spans="1:20" ht="51" x14ac:dyDescent="0.2">
      <c r="A853" s="426">
        <v>841</v>
      </c>
      <c r="B853" s="416" t="s">
        <v>1681</v>
      </c>
      <c r="C853" s="429" t="s">
        <v>1565</v>
      </c>
      <c r="D853" s="103"/>
      <c r="E853" s="422" t="s">
        <v>1650</v>
      </c>
      <c r="F853" s="416" t="s">
        <v>1545</v>
      </c>
      <c r="G853" s="41">
        <v>2020</v>
      </c>
      <c r="H853" s="41">
        <v>36</v>
      </c>
      <c r="I853" s="41">
        <v>115000</v>
      </c>
      <c r="J853" s="387">
        <f t="shared" si="40"/>
        <v>4140000</v>
      </c>
      <c r="K853" s="41"/>
      <c r="L853" s="50">
        <f t="shared" si="41"/>
        <v>36</v>
      </c>
      <c r="M853" s="41"/>
      <c r="N853" s="41"/>
      <c r="O853" s="516"/>
      <c r="T853" s="392"/>
    </row>
    <row r="854" spans="1:20" ht="51" x14ac:dyDescent="0.2">
      <c r="A854" s="426">
        <v>842</v>
      </c>
      <c r="B854" s="416" t="s">
        <v>1681</v>
      </c>
      <c r="C854" s="429" t="s">
        <v>1565</v>
      </c>
      <c r="D854" s="103"/>
      <c r="E854" s="422" t="s">
        <v>1650</v>
      </c>
      <c r="F854" s="416" t="s">
        <v>1546</v>
      </c>
      <c r="G854" s="41">
        <v>2020</v>
      </c>
      <c r="H854" s="41">
        <v>36</v>
      </c>
      <c r="I854" s="41">
        <v>40000</v>
      </c>
      <c r="J854" s="387">
        <f t="shared" si="40"/>
        <v>1440000</v>
      </c>
      <c r="K854" s="41"/>
      <c r="L854" s="50">
        <f t="shared" si="41"/>
        <v>36</v>
      </c>
      <c r="M854" s="41"/>
      <c r="N854" s="41"/>
      <c r="O854" s="41"/>
      <c r="T854" s="392"/>
    </row>
    <row r="855" spans="1:20" ht="51" x14ac:dyDescent="0.2">
      <c r="A855" s="426">
        <v>843</v>
      </c>
      <c r="B855" s="416" t="s">
        <v>1681</v>
      </c>
      <c r="C855" s="429" t="s">
        <v>1565</v>
      </c>
      <c r="D855" s="103"/>
      <c r="E855" s="422" t="s">
        <v>1650</v>
      </c>
      <c r="F855" s="416" t="s">
        <v>1547</v>
      </c>
      <c r="G855" s="41">
        <v>2020</v>
      </c>
      <c r="H855" s="41">
        <v>36</v>
      </c>
      <c r="I855" s="41">
        <v>40000</v>
      </c>
      <c r="J855" s="387">
        <f t="shared" si="40"/>
        <v>1440000</v>
      </c>
      <c r="K855" s="41"/>
      <c r="L855" s="50">
        <f t="shared" si="41"/>
        <v>36</v>
      </c>
      <c r="M855" s="41"/>
      <c r="N855" s="41"/>
      <c r="O855" s="41"/>
      <c r="T855" s="392"/>
    </row>
    <row r="856" spans="1:20" ht="63.75" x14ac:dyDescent="0.2">
      <c r="A856" s="426">
        <v>844</v>
      </c>
      <c r="B856" s="416" t="s">
        <v>1681</v>
      </c>
      <c r="C856" s="429" t="s">
        <v>1565</v>
      </c>
      <c r="D856" s="103"/>
      <c r="E856" s="422" t="s">
        <v>1650</v>
      </c>
      <c r="F856" s="416" t="s">
        <v>1548</v>
      </c>
      <c r="G856" s="41">
        <v>2020</v>
      </c>
      <c r="H856" s="41">
        <v>36</v>
      </c>
      <c r="I856" s="41">
        <v>110000</v>
      </c>
      <c r="J856" s="387">
        <f t="shared" si="40"/>
        <v>3960000</v>
      </c>
      <c r="K856" s="41"/>
      <c r="L856" s="50">
        <f t="shared" si="41"/>
        <v>36</v>
      </c>
      <c r="M856" s="41"/>
      <c r="N856" s="41"/>
      <c r="O856" s="41"/>
      <c r="T856" s="392"/>
    </row>
    <row r="857" spans="1:20" ht="51" x14ac:dyDescent="0.2">
      <c r="A857" s="426">
        <v>845</v>
      </c>
      <c r="B857" s="416" t="s">
        <v>1681</v>
      </c>
      <c r="C857" s="429" t="s">
        <v>1565</v>
      </c>
      <c r="D857" s="103"/>
      <c r="E857" s="422" t="s">
        <v>1650</v>
      </c>
      <c r="F857" s="416" t="s">
        <v>1549</v>
      </c>
      <c r="G857" s="41">
        <v>2020</v>
      </c>
      <c r="H857" s="41">
        <v>36</v>
      </c>
      <c r="I857" s="41">
        <v>40000</v>
      </c>
      <c r="J857" s="387">
        <f t="shared" si="40"/>
        <v>1440000</v>
      </c>
      <c r="K857" s="41"/>
      <c r="L857" s="50">
        <f t="shared" si="41"/>
        <v>36</v>
      </c>
      <c r="M857" s="41"/>
      <c r="N857" s="41"/>
      <c r="O857" s="41"/>
      <c r="T857" s="392"/>
    </row>
    <row r="858" spans="1:20" ht="51" x14ac:dyDescent="0.2">
      <c r="A858" s="426">
        <v>846</v>
      </c>
      <c r="B858" s="416" t="s">
        <v>1681</v>
      </c>
      <c r="C858" s="429" t="s">
        <v>1565</v>
      </c>
      <c r="D858" s="103"/>
      <c r="E858" s="422" t="s">
        <v>1650</v>
      </c>
      <c r="F858" s="416" t="s">
        <v>1550</v>
      </c>
      <c r="G858" s="41">
        <v>2020</v>
      </c>
      <c r="H858" s="41">
        <v>36</v>
      </c>
      <c r="I858" s="41">
        <v>40000</v>
      </c>
      <c r="J858" s="387">
        <f t="shared" si="40"/>
        <v>1440000</v>
      </c>
      <c r="K858" s="41"/>
      <c r="L858" s="50">
        <f t="shared" si="41"/>
        <v>36</v>
      </c>
      <c r="M858" s="41"/>
      <c r="N858" s="41"/>
      <c r="O858" s="516"/>
      <c r="T858" s="392"/>
    </row>
    <row r="859" spans="1:20" ht="51" x14ac:dyDescent="0.2">
      <c r="A859" s="426">
        <v>847</v>
      </c>
      <c r="B859" s="421" t="s">
        <v>1678</v>
      </c>
      <c r="C859" s="429" t="s">
        <v>491</v>
      </c>
      <c r="D859" s="103"/>
      <c r="E859" s="422" t="s">
        <v>1650</v>
      </c>
      <c r="F859" s="419" t="s">
        <v>1551</v>
      </c>
      <c r="G859" s="41">
        <v>2020</v>
      </c>
      <c r="H859" s="41">
        <v>38</v>
      </c>
      <c r="I859" s="41">
        <v>95000</v>
      </c>
      <c r="J859" s="387">
        <f t="shared" si="40"/>
        <v>3610000</v>
      </c>
      <c r="K859" s="41"/>
      <c r="L859" s="50">
        <f t="shared" si="41"/>
        <v>38</v>
      </c>
      <c r="M859" s="41"/>
      <c r="N859" s="41"/>
      <c r="O859" s="41"/>
      <c r="T859" s="392"/>
    </row>
    <row r="860" spans="1:20" ht="63.75" x14ac:dyDescent="0.2">
      <c r="A860" s="426">
        <v>848</v>
      </c>
      <c r="B860" s="421" t="s">
        <v>1678</v>
      </c>
      <c r="C860" s="429" t="s">
        <v>491</v>
      </c>
      <c r="D860" s="103"/>
      <c r="E860" s="422" t="s">
        <v>1650</v>
      </c>
      <c r="F860" s="419" t="s">
        <v>1552</v>
      </c>
      <c r="G860" s="41">
        <v>2020</v>
      </c>
      <c r="H860" s="41">
        <v>38</v>
      </c>
      <c r="I860" s="41">
        <v>40000</v>
      </c>
      <c r="J860" s="387">
        <f t="shared" si="40"/>
        <v>1520000</v>
      </c>
      <c r="K860" s="41"/>
      <c r="L860" s="50">
        <f t="shared" si="41"/>
        <v>38</v>
      </c>
      <c r="M860" s="41"/>
      <c r="N860" s="41"/>
      <c r="O860" s="41"/>
      <c r="T860" s="392"/>
    </row>
    <row r="861" spans="1:20" ht="63.75" x14ac:dyDescent="0.2">
      <c r="A861" s="426">
        <v>849</v>
      </c>
      <c r="B861" s="421" t="s">
        <v>1678</v>
      </c>
      <c r="C861" s="429" t="s">
        <v>491</v>
      </c>
      <c r="D861" s="103"/>
      <c r="E861" s="422" t="s">
        <v>1650</v>
      </c>
      <c r="F861" s="419" t="s">
        <v>1553</v>
      </c>
      <c r="G861" s="41">
        <v>2020</v>
      </c>
      <c r="H861" s="41">
        <v>38</v>
      </c>
      <c r="I861" s="41">
        <v>35000</v>
      </c>
      <c r="J861" s="387">
        <f t="shared" si="40"/>
        <v>1330000</v>
      </c>
      <c r="K861" s="41"/>
      <c r="L861" s="50">
        <f t="shared" si="41"/>
        <v>38</v>
      </c>
      <c r="M861" s="41"/>
      <c r="N861" s="41"/>
      <c r="O861" s="41"/>
      <c r="T861" s="392"/>
    </row>
    <row r="862" spans="1:20" ht="51" x14ac:dyDescent="0.2">
      <c r="A862" s="426">
        <v>850</v>
      </c>
      <c r="B862" s="421" t="s">
        <v>1678</v>
      </c>
      <c r="C862" s="429" t="s">
        <v>491</v>
      </c>
      <c r="D862" s="103"/>
      <c r="E862" s="422" t="s">
        <v>1650</v>
      </c>
      <c r="F862" s="419" t="s">
        <v>1554</v>
      </c>
      <c r="G862" s="41">
        <v>2020</v>
      </c>
      <c r="H862" s="41">
        <v>38</v>
      </c>
      <c r="I862" s="41">
        <v>100000</v>
      </c>
      <c r="J862" s="387">
        <f t="shared" si="40"/>
        <v>3800000</v>
      </c>
      <c r="K862" s="41"/>
      <c r="L862" s="50">
        <f t="shared" si="41"/>
        <v>38</v>
      </c>
      <c r="M862" s="41"/>
      <c r="N862" s="41"/>
      <c r="O862" s="516"/>
      <c r="T862" s="392"/>
    </row>
    <row r="863" spans="1:20" ht="63.75" x14ac:dyDescent="0.2">
      <c r="A863" s="426">
        <v>851</v>
      </c>
      <c r="B863" s="421" t="s">
        <v>1678</v>
      </c>
      <c r="C863" s="429" t="s">
        <v>491</v>
      </c>
      <c r="D863" s="103"/>
      <c r="E863" s="422" t="s">
        <v>1650</v>
      </c>
      <c r="F863" s="419" t="s">
        <v>1555</v>
      </c>
      <c r="G863" s="41">
        <v>2020</v>
      </c>
      <c r="H863" s="41">
        <v>38</v>
      </c>
      <c r="I863" s="41">
        <v>40000</v>
      </c>
      <c r="J863" s="387">
        <f t="shared" si="40"/>
        <v>1520000</v>
      </c>
      <c r="K863" s="41"/>
      <c r="L863" s="50">
        <f t="shared" si="41"/>
        <v>38</v>
      </c>
      <c r="M863" s="41"/>
      <c r="N863" s="41"/>
      <c r="O863" s="41"/>
      <c r="T863" s="392"/>
    </row>
    <row r="864" spans="1:20" ht="63.75" x14ac:dyDescent="0.2">
      <c r="A864" s="426">
        <v>852</v>
      </c>
      <c r="B864" s="421" t="s">
        <v>1678</v>
      </c>
      <c r="C864" s="429" t="s">
        <v>491</v>
      </c>
      <c r="D864" s="103"/>
      <c r="E864" s="422" t="s">
        <v>1650</v>
      </c>
      <c r="F864" s="419" t="s">
        <v>1556</v>
      </c>
      <c r="G864" s="41">
        <v>2020</v>
      </c>
      <c r="H864" s="41">
        <v>38</v>
      </c>
      <c r="I864" s="41">
        <v>35000</v>
      </c>
      <c r="J864" s="387">
        <f t="shared" si="40"/>
        <v>1330000</v>
      </c>
      <c r="K864" s="41"/>
      <c r="L864" s="50">
        <f t="shared" si="41"/>
        <v>38</v>
      </c>
      <c r="M864" s="41"/>
      <c r="N864" s="41"/>
      <c r="O864" s="41"/>
      <c r="T864" s="392"/>
    </row>
    <row r="865" spans="1:20" ht="51" x14ac:dyDescent="0.2">
      <c r="A865" s="426">
        <v>853</v>
      </c>
      <c r="B865" s="421" t="s">
        <v>1678</v>
      </c>
      <c r="C865" s="429" t="s">
        <v>491</v>
      </c>
      <c r="D865" s="103"/>
      <c r="E865" s="422" t="s">
        <v>1650</v>
      </c>
      <c r="F865" s="419" t="s">
        <v>1557</v>
      </c>
      <c r="G865" s="41">
        <v>2020</v>
      </c>
      <c r="H865" s="41">
        <v>38</v>
      </c>
      <c r="I865" s="41">
        <v>80000</v>
      </c>
      <c r="J865" s="387">
        <f t="shared" si="40"/>
        <v>3040000</v>
      </c>
      <c r="K865" s="41"/>
      <c r="L865" s="50">
        <f t="shared" si="41"/>
        <v>38</v>
      </c>
      <c r="M865" s="41"/>
      <c r="N865" s="41"/>
      <c r="O865" s="41"/>
      <c r="T865" s="392"/>
    </row>
    <row r="866" spans="1:20" ht="63.75" x14ac:dyDescent="0.2">
      <c r="A866" s="426">
        <v>854</v>
      </c>
      <c r="B866" s="421" t="s">
        <v>1678</v>
      </c>
      <c r="C866" s="429" t="s">
        <v>491</v>
      </c>
      <c r="D866" s="103"/>
      <c r="E866" s="422" t="s">
        <v>1650</v>
      </c>
      <c r="F866" s="419" t="s">
        <v>1558</v>
      </c>
      <c r="G866" s="41">
        <v>2020</v>
      </c>
      <c r="H866" s="41">
        <v>38</v>
      </c>
      <c r="I866" s="41">
        <v>40000</v>
      </c>
      <c r="J866" s="387">
        <f t="shared" si="40"/>
        <v>1520000</v>
      </c>
      <c r="K866" s="41"/>
      <c r="L866" s="50">
        <f t="shared" si="41"/>
        <v>38</v>
      </c>
      <c r="M866" s="41"/>
      <c r="N866" s="41"/>
      <c r="O866" s="41"/>
      <c r="T866" s="392"/>
    </row>
    <row r="867" spans="1:20" ht="63.75" x14ac:dyDescent="0.2">
      <c r="A867" s="426">
        <v>855</v>
      </c>
      <c r="B867" s="421" t="s">
        <v>1678</v>
      </c>
      <c r="C867" s="429" t="s">
        <v>491</v>
      </c>
      <c r="D867" s="103"/>
      <c r="E867" s="422" t="s">
        <v>1650</v>
      </c>
      <c r="F867" s="419" t="s">
        <v>1559</v>
      </c>
      <c r="G867" s="41">
        <v>2020</v>
      </c>
      <c r="H867" s="41">
        <v>38</v>
      </c>
      <c r="I867" s="41">
        <v>35000</v>
      </c>
      <c r="J867" s="387">
        <f t="shared" si="40"/>
        <v>1330000</v>
      </c>
      <c r="K867" s="41"/>
      <c r="L867" s="50">
        <f t="shared" si="41"/>
        <v>38</v>
      </c>
      <c r="M867" s="41"/>
      <c r="N867" s="41"/>
      <c r="O867" s="41"/>
      <c r="T867" s="392"/>
    </row>
    <row r="868" spans="1:20" ht="105" x14ac:dyDescent="0.2">
      <c r="A868" s="426">
        <v>856</v>
      </c>
      <c r="B868" s="427" t="s">
        <v>1682</v>
      </c>
      <c r="C868" s="425" t="s">
        <v>1129</v>
      </c>
      <c r="D868" s="103"/>
      <c r="E868" s="422" t="s">
        <v>1650</v>
      </c>
      <c r="F868" s="413" t="s">
        <v>1560</v>
      </c>
      <c r="G868" s="41">
        <v>2020</v>
      </c>
      <c r="H868" s="41">
        <v>325</v>
      </c>
      <c r="I868" s="41">
        <v>31000</v>
      </c>
      <c r="J868" s="387">
        <f t="shared" si="40"/>
        <v>10075000</v>
      </c>
      <c r="K868" s="41"/>
      <c r="L868" s="50">
        <f t="shared" si="41"/>
        <v>325</v>
      </c>
      <c r="M868" s="41"/>
      <c r="N868" s="41"/>
      <c r="O868" s="516"/>
      <c r="T868" s="392"/>
    </row>
    <row r="869" spans="1:20" x14ac:dyDescent="0.2">
      <c r="A869" s="426">
        <v>857</v>
      </c>
      <c r="B869" s="421" t="s">
        <v>1683</v>
      </c>
      <c r="C869" s="41" t="s">
        <v>1105</v>
      </c>
      <c r="D869" s="103"/>
      <c r="E869" s="422" t="s">
        <v>1650</v>
      </c>
      <c r="F869" s="421" t="s">
        <v>1683</v>
      </c>
      <c r="G869" s="41">
        <v>2020</v>
      </c>
      <c r="H869" s="41">
        <v>6</v>
      </c>
      <c r="I869" s="41">
        <v>1500000</v>
      </c>
      <c r="J869" s="387">
        <f t="shared" si="40"/>
        <v>9000000</v>
      </c>
      <c r="K869" s="41"/>
      <c r="L869" s="50">
        <f t="shared" si="41"/>
        <v>6</v>
      </c>
      <c r="M869" s="41"/>
      <c r="N869" s="41"/>
      <c r="O869" s="41"/>
      <c r="P869" t="s">
        <v>1690</v>
      </c>
      <c r="T869" s="392"/>
    </row>
    <row r="870" spans="1:20" ht="25.5" x14ac:dyDescent="0.2">
      <c r="A870" s="426">
        <v>858</v>
      </c>
      <c r="B870" s="421" t="s">
        <v>1571</v>
      </c>
      <c r="C870" s="41" t="s">
        <v>1642</v>
      </c>
      <c r="D870" s="103"/>
      <c r="E870" s="422" t="s">
        <v>331</v>
      </c>
      <c r="F870" s="421" t="s">
        <v>1571</v>
      </c>
      <c r="G870" s="41">
        <v>2020</v>
      </c>
      <c r="H870" s="41">
        <v>3</v>
      </c>
      <c r="I870" s="41">
        <v>501750</v>
      </c>
      <c r="J870" s="387">
        <f t="shared" si="40"/>
        <v>1505250</v>
      </c>
      <c r="K870" s="41"/>
      <c r="L870" s="50">
        <f t="shared" si="41"/>
        <v>3</v>
      </c>
      <c r="M870" s="41"/>
      <c r="N870" s="41"/>
      <c r="O870" s="41"/>
      <c r="P870" t="s">
        <v>1690</v>
      </c>
      <c r="T870" s="392"/>
    </row>
    <row r="871" spans="1:20" ht="45" x14ac:dyDescent="0.2">
      <c r="A871" s="426">
        <v>859</v>
      </c>
      <c r="B871" s="413" t="s">
        <v>1572</v>
      </c>
      <c r="C871" s="41" t="s">
        <v>1642</v>
      </c>
      <c r="D871" s="103"/>
      <c r="E871" s="422" t="s">
        <v>331</v>
      </c>
      <c r="F871" s="413" t="s">
        <v>1572</v>
      </c>
      <c r="G871" s="41">
        <v>2020</v>
      </c>
      <c r="H871" s="41">
        <v>1</v>
      </c>
      <c r="I871" s="41">
        <v>3902500</v>
      </c>
      <c r="J871" s="387">
        <f t="shared" si="40"/>
        <v>3902500</v>
      </c>
      <c r="K871" s="41"/>
      <c r="L871" s="50">
        <f t="shared" si="41"/>
        <v>1</v>
      </c>
      <c r="M871" s="41"/>
      <c r="N871" s="41"/>
      <c r="O871" s="41"/>
      <c r="P871" t="s">
        <v>1690</v>
      </c>
      <c r="T871" s="392"/>
    </row>
    <row r="872" spans="1:20" ht="30" x14ac:dyDescent="0.2">
      <c r="A872" s="426">
        <v>860</v>
      </c>
      <c r="B872" s="413" t="s">
        <v>1573</v>
      </c>
      <c r="C872" s="41" t="s">
        <v>1642</v>
      </c>
      <c r="D872" s="103"/>
      <c r="E872" s="422" t="s">
        <v>331</v>
      </c>
      <c r="F872" s="413" t="s">
        <v>1573</v>
      </c>
      <c r="G872" s="41">
        <v>2020</v>
      </c>
      <c r="H872" s="41">
        <v>10</v>
      </c>
      <c r="I872" s="41">
        <v>55750</v>
      </c>
      <c r="J872" s="387">
        <f t="shared" si="40"/>
        <v>557500</v>
      </c>
      <c r="K872" s="41"/>
      <c r="L872" s="50">
        <f t="shared" si="41"/>
        <v>10</v>
      </c>
      <c r="M872" s="41"/>
      <c r="N872" s="41"/>
      <c r="O872" s="516"/>
      <c r="P872" t="s">
        <v>1690</v>
      </c>
      <c r="T872" s="392"/>
    </row>
    <row r="873" spans="1:20" ht="60" x14ac:dyDescent="0.2">
      <c r="A873" s="426">
        <v>861</v>
      </c>
      <c r="B873" s="413" t="s">
        <v>1574</v>
      </c>
      <c r="C873" s="41" t="s">
        <v>1642</v>
      </c>
      <c r="D873" s="103"/>
      <c r="E873" s="422" t="s">
        <v>331</v>
      </c>
      <c r="F873" s="413" t="s">
        <v>1574</v>
      </c>
      <c r="G873" s="41">
        <v>2020</v>
      </c>
      <c r="H873" s="41">
        <v>1</v>
      </c>
      <c r="I873" s="41">
        <v>374000</v>
      </c>
      <c r="J873" s="387">
        <f t="shared" si="40"/>
        <v>374000</v>
      </c>
      <c r="K873" s="41"/>
      <c r="L873" s="50">
        <f t="shared" si="41"/>
        <v>1</v>
      </c>
      <c r="M873" s="41"/>
      <c r="N873" s="41"/>
      <c r="O873" s="41"/>
      <c r="P873" t="s">
        <v>1690</v>
      </c>
      <c r="T873" s="392"/>
    </row>
    <row r="874" spans="1:20" ht="15" x14ac:dyDescent="0.2">
      <c r="A874" s="426">
        <v>862</v>
      </c>
      <c r="B874" s="413" t="s">
        <v>1575</v>
      </c>
      <c r="C874" s="41" t="s">
        <v>1642</v>
      </c>
      <c r="D874" s="103"/>
      <c r="E874" s="422" t="s">
        <v>331</v>
      </c>
      <c r="F874" s="413" t="s">
        <v>1575</v>
      </c>
      <c r="G874" s="41">
        <v>2020</v>
      </c>
      <c r="H874" s="41">
        <v>3</v>
      </c>
      <c r="I874" s="41">
        <v>111500</v>
      </c>
      <c r="J874" s="387">
        <f t="shared" si="40"/>
        <v>334500</v>
      </c>
      <c r="K874" s="41"/>
      <c r="L874" s="50">
        <f t="shared" si="41"/>
        <v>3</v>
      </c>
      <c r="M874" s="41"/>
      <c r="N874" s="41"/>
      <c r="O874" s="41"/>
      <c r="P874" t="s">
        <v>1690</v>
      </c>
      <c r="T874" s="392"/>
    </row>
    <row r="875" spans="1:20" ht="30" x14ac:dyDescent="0.2">
      <c r="A875" s="426">
        <v>863</v>
      </c>
      <c r="B875" s="413" t="s">
        <v>1576</v>
      </c>
      <c r="C875" s="41" t="s">
        <v>1642</v>
      </c>
      <c r="D875" s="103"/>
      <c r="E875" s="422" t="s">
        <v>331</v>
      </c>
      <c r="F875" s="413" t="s">
        <v>1576</v>
      </c>
      <c r="G875" s="41">
        <v>2020</v>
      </c>
      <c r="H875" s="41">
        <v>10</v>
      </c>
      <c r="I875" s="41">
        <v>892000</v>
      </c>
      <c r="J875" s="387">
        <f t="shared" si="40"/>
        <v>8920000</v>
      </c>
      <c r="K875" s="41"/>
      <c r="L875" s="50">
        <f t="shared" si="41"/>
        <v>10</v>
      </c>
      <c r="M875" s="41"/>
      <c r="N875" s="41"/>
      <c r="O875" s="41"/>
      <c r="P875" t="s">
        <v>1690</v>
      </c>
      <c r="T875" s="392"/>
    </row>
    <row r="876" spans="1:20" ht="45" x14ac:dyDescent="0.2">
      <c r="A876" s="426">
        <v>864</v>
      </c>
      <c r="B876" s="413" t="s">
        <v>1577</v>
      </c>
      <c r="C876" s="41" t="s">
        <v>1642</v>
      </c>
      <c r="D876" s="103"/>
      <c r="E876" s="422" t="s">
        <v>331</v>
      </c>
      <c r="F876" s="413" t="s">
        <v>1577</v>
      </c>
      <c r="G876" s="41">
        <v>2020</v>
      </c>
      <c r="H876" s="41">
        <v>2</v>
      </c>
      <c r="I876" s="41">
        <v>223000</v>
      </c>
      <c r="J876" s="387">
        <f t="shared" si="40"/>
        <v>446000</v>
      </c>
      <c r="K876" s="41"/>
      <c r="L876" s="50">
        <f t="shared" si="41"/>
        <v>2</v>
      </c>
      <c r="M876" s="41"/>
      <c r="N876" s="41"/>
      <c r="O876" s="516"/>
      <c r="P876" t="s">
        <v>1690</v>
      </c>
      <c r="T876" s="392"/>
    </row>
    <row r="877" spans="1:20" ht="15" x14ac:dyDescent="0.2">
      <c r="A877" s="426">
        <v>865</v>
      </c>
      <c r="B877" s="413" t="s">
        <v>1578</v>
      </c>
      <c r="C877" s="41" t="s">
        <v>1642</v>
      </c>
      <c r="D877" s="103"/>
      <c r="E877" s="422" t="s">
        <v>331</v>
      </c>
      <c r="F877" s="413" t="s">
        <v>1578</v>
      </c>
      <c r="G877" s="41">
        <v>2020</v>
      </c>
      <c r="H877" s="41">
        <v>10</v>
      </c>
      <c r="I877" s="41">
        <v>16725</v>
      </c>
      <c r="J877" s="387">
        <f t="shared" si="40"/>
        <v>167250</v>
      </c>
      <c r="K877" s="41"/>
      <c r="L877" s="50">
        <f t="shared" si="41"/>
        <v>10</v>
      </c>
      <c r="M877" s="41"/>
      <c r="N877" s="41"/>
      <c r="O877" s="41"/>
      <c r="P877" t="s">
        <v>1690</v>
      </c>
      <c r="T877" s="392"/>
    </row>
    <row r="878" spans="1:20" ht="15" x14ac:dyDescent="0.2">
      <c r="A878" s="426">
        <v>866</v>
      </c>
      <c r="B878" s="413" t="s">
        <v>1684</v>
      </c>
      <c r="C878" s="41" t="s">
        <v>1104</v>
      </c>
      <c r="D878" s="103"/>
      <c r="E878" s="422" t="s">
        <v>1650</v>
      </c>
      <c r="F878" s="413" t="s">
        <v>1684</v>
      </c>
      <c r="G878" s="41">
        <v>2020</v>
      </c>
      <c r="H878" s="41">
        <v>1</v>
      </c>
      <c r="I878" s="41">
        <v>2600000</v>
      </c>
      <c r="J878" s="387">
        <f t="shared" si="40"/>
        <v>2600000</v>
      </c>
      <c r="K878" s="41"/>
      <c r="L878" s="50">
        <f t="shared" si="41"/>
        <v>1</v>
      </c>
      <c r="M878" s="41"/>
      <c r="N878" s="41"/>
      <c r="O878" s="41"/>
      <c r="P878" t="s">
        <v>1690</v>
      </c>
      <c r="T878" s="392"/>
    </row>
    <row r="879" spans="1:20" ht="15" x14ac:dyDescent="0.2">
      <c r="A879" s="426">
        <v>867</v>
      </c>
      <c r="B879" s="413" t="s">
        <v>1020</v>
      </c>
      <c r="C879" s="41" t="s">
        <v>1420</v>
      </c>
      <c r="D879" s="103"/>
      <c r="E879" s="422" t="s">
        <v>1650</v>
      </c>
      <c r="F879" s="413" t="s">
        <v>1020</v>
      </c>
      <c r="G879" s="41">
        <v>2020</v>
      </c>
      <c r="H879" s="41">
        <v>1</v>
      </c>
      <c r="I879" s="41">
        <v>2200000</v>
      </c>
      <c r="J879" s="387">
        <f t="shared" si="40"/>
        <v>2200000</v>
      </c>
      <c r="K879" s="41"/>
      <c r="L879" s="50">
        <f t="shared" si="41"/>
        <v>1</v>
      </c>
      <c r="M879" s="41"/>
      <c r="N879" s="41"/>
      <c r="O879" s="41"/>
      <c r="P879" t="s">
        <v>1690</v>
      </c>
      <c r="T879" s="392"/>
    </row>
    <row r="880" spans="1:20" ht="45" x14ac:dyDescent="0.2">
      <c r="A880" s="426">
        <v>868</v>
      </c>
      <c r="B880" s="413" t="s">
        <v>1685</v>
      </c>
      <c r="C880" s="41" t="s">
        <v>1643</v>
      </c>
      <c r="D880" s="103"/>
      <c r="E880" s="422" t="s">
        <v>1459</v>
      </c>
      <c r="F880" s="413" t="s">
        <v>1685</v>
      </c>
      <c r="G880" s="41">
        <v>2020</v>
      </c>
      <c r="H880" s="41">
        <v>10</v>
      </c>
      <c r="I880" s="41">
        <v>750000</v>
      </c>
      <c r="J880" s="387">
        <f t="shared" si="40"/>
        <v>7500000</v>
      </c>
      <c r="K880" s="41"/>
      <c r="L880" s="50">
        <f t="shared" si="41"/>
        <v>10</v>
      </c>
      <c r="M880" s="41"/>
      <c r="N880" s="41"/>
      <c r="O880" s="516"/>
      <c r="P880" t="s">
        <v>1690</v>
      </c>
      <c r="T880" s="392"/>
    </row>
    <row r="881" spans="1:20" ht="45" x14ac:dyDescent="0.2">
      <c r="A881" s="426">
        <v>869</v>
      </c>
      <c r="B881" s="413" t="s">
        <v>1686</v>
      </c>
      <c r="C881" s="41" t="s">
        <v>1644</v>
      </c>
      <c r="D881" s="103"/>
      <c r="E881" s="422" t="s">
        <v>1459</v>
      </c>
      <c r="F881" s="413" t="s">
        <v>1686</v>
      </c>
      <c r="G881" s="41">
        <v>2020</v>
      </c>
      <c r="H881" s="41">
        <v>20</v>
      </c>
      <c r="I881" s="41">
        <v>316000</v>
      </c>
      <c r="J881" s="387">
        <f t="shared" si="40"/>
        <v>6320000</v>
      </c>
      <c r="K881" s="41"/>
      <c r="L881" s="50">
        <f t="shared" si="41"/>
        <v>20</v>
      </c>
      <c r="M881" s="41"/>
      <c r="N881" s="41"/>
      <c r="O881" s="41"/>
      <c r="P881" t="s">
        <v>1690</v>
      </c>
      <c r="T881" s="392"/>
    </row>
    <row r="882" spans="1:20" ht="30" x14ac:dyDescent="0.2">
      <c r="A882" s="426">
        <v>870</v>
      </c>
      <c r="B882" s="413" t="s">
        <v>1583</v>
      </c>
      <c r="C882" s="41" t="s">
        <v>1645</v>
      </c>
      <c r="D882" s="103"/>
      <c r="E882" s="422" t="s">
        <v>1650</v>
      </c>
      <c r="F882" s="413" t="s">
        <v>1583</v>
      </c>
      <c r="G882" s="41">
        <v>2020</v>
      </c>
      <c r="H882" s="41">
        <v>2</v>
      </c>
      <c r="I882" s="41">
        <v>811000</v>
      </c>
      <c r="J882" s="387">
        <f t="shared" si="40"/>
        <v>1622000</v>
      </c>
      <c r="K882" s="41"/>
      <c r="L882" s="50">
        <f t="shared" si="41"/>
        <v>2</v>
      </c>
      <c r="M882" s="41"/>
      <c r="N882" s="41"/>
      <c r="O882" s="41"/>
      <c r="P882" t="s">
        <v>1690</v>
      </c>
      <c r="T882" s="392"/>
    </row>
    <row r="883" spans="1:20" ht="30" x14ac:dyDescent="0.2">
      <c r="A883" s="426">
        <v>871</v>
      </c>
      <c r="B883" s="413" t="s">
        <v>1584</v>
      </c>
      <c r="C883" s="41" t="s">
        <v>1645</v>
      </c>
      <c r="D883" s="103"/>
      <c r="E883" s="422" t="s">
        <v>1650</v>
      </c>
      <c r="F883" s="413" t="s">
        <v>1584</v>
      </c>
      <c r="G883" s="41">
        <v>2020</v>
      </c>
      <c r="H883" s="41">
        <v>2</v>
      </c>
      <c r="I883" s="41">
        <v>581000</v>
      </c>
      <c r="J883" s="387">
        <f t="shared" si="40"/>
        <v>1162000</v>
      </c>
      <c r="K883" s="41"/>
      <c r="L883" s="50">
        <f t="shared" si="41"/>
        <v>2</v>
      </c>
      <c r="M883" s="41"/>
      <c r="N883" s="41"/>
      <c r="O883" s="41"/>
      <c r="P883" t="s">
        <v>1690</v>
      </c>
      <c r="T883" s="392"/>
    </row>
    <row r="884" spans="1:20" ht="45" x14ac:dyDescent="0.2">
      <c r="A884" s="426">
        <v>872</v>
      </c>
      <c r="B884" s="413" t="s">
        <v>1585</v>
      </c>
      <c r="C884" s="41" t="s">
        <v>1645</v>
      </c>
      <c r="D884" s="103"/>
      <c r="E884" s="422" t="s">
        <v>1650</v>
      </c>
      <c r="F884" s="413" t="s">
        <v>1585</v>
      </c>
      <c r="G884" s="41">
        <v>2020</v>
      </c>
      <c r="H884" s="41">
        <v>2</v>
      </c>
      <c r="I884" s="41">
        <v>99000</v>
      </c>
      <c r="J884" s="387">
        <f t="shared" si="40"/>
        <v>198000</v>
      </c>
      <c r="K884" s="41"/>
      <c r="L884" s="50">
        <f t="shared" si="41"/>
        <v>2</v>
      </c>
      <c r="M884" s="41"/>
      <c r="N884" s="41"/>
      <c r="O884" s="516"/>
      <c r="P884" t="s">
        <v>1690</v>
      </c>
      <c r="T884" s="392"/>
    </row>
    <row r="885" spans="1:20" ht="45" x14ac:dyDescent="0.2">
      <c r="A885" s="426">
        <v>873</v>
      </c>
      <c r="B885" s="413" t="s">
        <v>1586</v>
      </c>
      <c r="C885" s="41" t="s">
        <v>1645</v>
      </c>
      <c r="D885" s="103"/>
      <c r="E885" s="422" t="s">
        <v>1650</v>
      </c>
      <c r="F885" s="413" t="s">
        <v>1586</v>
      </c>
      <c r="G885" s="41">
        <v>2020</v>
      </c>
      <c r="H885" s="41">
        <v>2</v>
      </c>
      <c r="I885" s="41">
        <v>99000</v>
      </c>
      <c r="J885" s="387">
        <f t="shared" si="40"/>
        <v>198000</v>
      </c>
      <c r="K885" s="41"/>
      <c r="L885" s="50">
        <f t="shared" si="41"/>
        <v>2</v>
      </c>
      <c r="M885" s="41"/>
      <c r="N885" s="41"/>
      <c r="O885" s="41"/>
      <c r="P885" t="s">
        <v>1690</v>
      </c>
      <c r="T885" s="392"/>
    </row>
    <row r="886" spans="1:20" ht="45" x14ac:dyDescent="0.2">
      <c r="A886" s="426">
        <v>874</v>
      </c>
      <c r="B886" s="413" t="s">
        <v>1587</v>
      </c>
      <c r="C886" s="41" t="s">
        <v>1645</v>
      </c>
      <c r="D886" s="103"/>
      <c r="E886" s="422" t="s">
        <v>1650</v>
      </c>
      <c r="F886" s="413" t="s">
        <v>1587</v>
      </c>
      <c r="G886" s="41">
        <v>2020</v>
      </c>
      <c r="H886" s="41">
        <v>2</v>
      </c>
      <c r="I886" s="41">
        <v>99000</v>
      </c>
      <c r="J886" s="387">
        <f t="shared" si="40"/>
        <v>198000</v>
      </c>
      <c r="K886" s="41"/>
      <c r="L886" s="50">
        <f t="shared" si="41"/>
        <v>2</v>
      </c>
      <c r="M886" s="41"/>
      <c r="N886" s="41"/>
      <c r="O886" s="41"/>
      <c r="P886" t="s">
        <v>1690</v>
      </c>
      <c r="T886" s="392"/>
    </row>
    <row r="887" spans="1:20" ht="57" x14ac:dyDescent="0.2">
      <c r="A887" s="426">
        <v>875</v>
      </c>
      <c r="B887" s="413" t="s">
        <v>1588</v>
      </c>
      <c r="C887" s="41" t="s">
        <v>1645</v>
      </c>
      <c r="D887" s="103"/>
      <c r="E887" s="422" t="s">
        <v>1650</v>
      </c>
      <c r="F887" s="413" t="s">
        <v>1588</v>
      </c>
      <c r="G887" s="41">
        <v>2020</v>
      </c>
      <c r="H887" s="41">
        <v>2</v>
      </c>
      <c r="I887" s="41">
        <v>99000</v>
      </c>
      <c r="J887" s="387">
        <f t="shared" si="40"/>
        <v>198000</v>
      </c>
      <c r="K887" s="41"/>
      <c r="L887" s="50">
        <f t="shared" si="41"/>
        <v>2</v>
      </c>
      <c r="M887" s="41"/>
      <c r="N887" s="41"/>
      <c r="O887" s="41"/>
      <c r="P887" t="s">
        <v>1690</v>
      </c>
      <c r="T887" s="392"/>
    </row>
    <row r="888" spans="1:20" ht="60" x14ac:dyDescent="0.2">
      <c r="A888" s="426">
        <v>876</v>
      </c>
      <c r="B888" s="413" t="s">
        <v>1589</v>
      </c>
      <c r="C888" s="41" t="s">
        <v>1645</v>
      </c>
      <c r="D888" s="103"/>
      <c r="E888" s="422" t="s">
        <v>1650</v>
      </c>
      <c r="F888" s="413" t="s">
        <v>1589</v>
      </c>
      <c r="G888" s="41">
        <v>2020</v>
      </c>
      <c r="H888" s="41">
        <v>2</v>
      </c>
      <c r="I888" s="41">
        <v>99000</v>
      </c>
      <c r="J888" s="387">
        <f t="shared" si="40"/>
        <v>198000</v>
      </c>
      <c r="K888" s="41"/>
      <c r="L888" s="50">
        <f t="shared" si="41"/>
        <v>2</v>
      </c>
      <c r="M888" s="41"/>
      <c r="N888" s="41"/>
      <c r="O888" s="516"/>
      <c r="P888" t="s">
        <v>1690</v>
      </c>
      <c r="T888" s="392"/>
    </row>
    <row r="889" spans="1:20" ht="15" x14ac:dyDescent="0.2">
      <c r="A889" s="426">
        <v>877</v>
      </c>
      <c r="B889" s="413" t="s">
        <v>1590</v>
      </c>
      <c r="C889" s="41" t="s">
        <v>1645</v>
      </c>
      <c r="D889" s="103"/>
      <c r="E889" s="422" t="s">
        <v>1650</v>
      </c>
      <c r="F889" s="413" t="s">
        <v>1590</v>
      </c>
      <c r="G889" s="41">
        <v>2020</v>
      </c>
      <c r="H889" s="41">
        <v>2</v>
      </c>
      <c r="I889" s="41">
        <v>159500</v>
      </c>
      <c r="J889" s="387">
        <f t="shared" si="40"/>
        <v>319000</v>
      </c>
      <c r="K889" s="41"/>
      <c r="L889" s="50">
        <f t="shared" si="41"/>
        <v>2</v>
      </c>
      <c r="M889" s="41"/>
      <c r="N889" s="41"/>
      <c r="O889" s="41"/>
      <c r="P889" t="s">
        <v>1690</v>
      </c>
      <c r="T889" s="392"/>
    </row>
    <row r="890" spans="1:20" ht="45" x14ac:dyDescent="0.2">
      <c r="A890" s="426">
        <v>878</v>
      </c>
      <c r="B890" s="413" t="s">
        <v>1591</v>
      </c>
      <c r="C890" s="41" t="s">
        <v>1645</v>
      </c>
      <c r="D890" s="103"/>
      <c r="E890" s="422" t="s">
        <v>1650</v>
      </c>
      <c r="F890" s="413" t="s">
        <v>1591</v>
      </c>
      <c r="G890" s="41">
        <v>2020</v>
      </c>
      <c r="H890" s="41">
        <v>2</v>
      </c>
      <c r="I890" s="41">
        <v>159500</v>
      </c>
      <c r="J890" s="387">
        <f t="shared" si="40"/>
        <v>319000</v>
      </c>
      <c r="K890" s="41"/>
      <c r="L890" s="50">
        <f t="shared" si="41"/>
        <v>2</v>
      </c>
      <c r="M890" s="41"/>
      <c r="N890" s="41"/>
      <c r="O890" s="516"/>
      <c r="P890" t="s">
        <v>1690</v>
      </c>
      <c r="T890" s="392"/>
    </row>
    <row r="891" spans="1:20" ht="45" x14ac:dyDescent="0.2">
      <c r="A891" s="426">
        <v>879</v>
      </c>
      <c r="B891" s="413" t="s">
        <v>1592</v>
      </c>
      <c r="C891" s="41" t="s">
        <v>1645</v>
      </c>
      <c r="D891" s="103"/>
      <c r="E891" s="422" t="s">
        <v>1650</v>
      </c>
      <c r="F891" s="413" t="s">
        <v>1592</v>
      </c>
      <c r="G891" s="41">
        <v>2020</v>
      </c>
      <c r="H891" s="41">
        <v>2</v>
      </c>
      <c r="I891" s="41">
        <v>159500</v>
      </c>
      <c r="J891" s="387">
        <f t="shared" si="40"/>
        <v>319000</v>
      </c>
      <c r="K891" s="41"/>
      <c r="L891" s="50">
        <f t="shared" si="41"/>
        <v>2</v>
      </c>
      <c r="M891" s="41"/>
      <c r="N891" s="41"/>
      <c r="O891" s="41"/>
      <c r="P891" t="s">
        <v>1690</v>
      </c>
      <c r="T891" s="392"/>
    </row>
    <row r="892" spans="1:20" ht="30" x14ac:dyDescent="0.2">
      <c r="A892" s="426">
        <v>880</v>
      </c>
      <c r="B892" s="413" t="s">
        <v>1593</v>
      </c>
      <c r="C892" s="41" t="s">
        <v>1645</v>
      </c>
      <c r="D892" s="103"/>
      <c r="E892" s="422" t="s">
        <v>1650</v>
      </c>
      <c r="F892" s="413" t="s">
        <v>1593</v>
      </c>
      <c r="G892" s="41">
        <v>2020</v>
      </c>
      <c r="H892" s="41">
        <v>2</v>
      </c>
      <c r="I892" s="41">
        <v>159500</v>
      </c>
      <c r="J892" s="387">
        <f t="shared" si="40"/>
        <v>319000</v>
      </c>
      <c r="K892" s="41"/>
      <c r="L892" s="50">
        <f t="shared" si="41"/>
        <v>2</v>
      </c>
      <c r="M892" s="41"/>
      <c r="N892" s="41"/>
      <c r="O892" s="41"/>
      <c r="P892" t="s">
        <v>1690</v>
      </c>
      <c r="T892" s="392"/>
    </row>
    <row r="893" spans="1:20" ht="45" x14ac:dyDescent="0.2">
      <c r="A893" s="426">
        <v>881</v>
      </c>
      <c r="B893" s="413" t="s">
        <v>1594</v>
      </c>
      <c r="C893" s="41" t="s">
        <v>1645</v>
      </c>
      <c r="D893" s="103"/>
      <c r="E893" s="422" t="s">
        <v>1650</v>
      </c>
      <c r="F893" s="413" t="s">
        <v>1594</v>
      </c>
      <c r="G893" s="41">
        <v>2020</v>
      </c>
      <c r="H893" s="41">
        <v>2</v>
      </c>
      <c r="I893" s="41">
        <v>159500</v>
      </c>
      <c r="J893" s="387">
        <f t="shared" si="40"/>
        <v>319000</v>
      </c>
      <c r="K893" s="41"/>
      <c r="L893" s="50">
        <f t="shared" si="41"/>
        <v>2</v>
      </c>
      <c r="M893" s="41"/>
      <c r="N893" s="41"/>
      <c r="O893" s="41"/>
      <c r="P893" t="s">
        <v>1690</v>
      </c>
      <c r="T893" s="392"/>
    </row>
    <row r="894" spans="1:20" ht="75" x14ac:dyDescent="0.2">
      <c r="A894" s="426">
        <v>882</v>
      </c>
      <c r="B894" s="413" t="s">
        <v>1595</v>
      </c>
      <c r="C894" s="41" t="s">
        <v>1645</v>
      </c>
      <c r="D894" s="103"/>
      <c r="E894" s="422" t="s">
        <v>1650</v>
      </c>
      <c r="F894" s="413" t="s">
        <v>1595</v>
      </c>
      <c r="G894" s="41">
        <v>2020</v>
      </c>
      <c r="H894" s="41">
        <v>2</v>
      </c>
      <c r="I894" s="41">
        <v>159500</v>
      </c>
      <c r="J894" s="387">
        <f t="shared" si="40"/>
        <v>319000</v>
      </c>
      <c r="K894" s="41"/>
      <c r="L894" s="50">
        <f t="shared" si="41"/>
        <v>2</v>
      </c>
      <c r="M894" s="41"/>
      <c r="N894" s="41"/>
      <c r="O894" s="516"/>
      <c r="P894" t="s">
        <v>1690</v>
      </c>
      <c r="T894" s="392"/>
    </row>
    <row r="895" spans="1:20" ht="30" x14ac:dyDescent="0.2">
      <c r="A895" s="426">
        <v>883</v>
      </c>
      <c r="B895" s="413" t="s">
        <v>1596</v>
      </c>
      <c r="C895" s="41" t="s">
        <v>1645</v>
      </c>
      <c r="D895" s="103"/>
      <c r="E895" s="422" t="s">
        <v>1650</v>
      </c>
      <c r="F895" s="413" t="s">
        <v>1596</v>
      </c>
      <c r="G895" s="41">
        <v>2020</v>
      </c>
      <c r="H895" s="41">
        <v>2</v>
      </c>
      <c r="I895" s="41">
        <v>159500</v>
      </c>
      <c r="J895" s="387">
        <f t="shared" si="40"/>
        <v>319000</v>
      </c>
      <c r="K895" s="41"/>
      <c r="L895" s="50">
        <f t="shared" si="41"/>
        <v>2</v>
      </c>
      <c r="M895" s="41"/>
      <c r="N895" s="41"/>
      <c r="O895" s="41"/>
      <c r="P895" t="s">
        <v>1690</v>
      </c>
      <c r="T895" s="392"/>
    </row>
    <row r="896" spans="1:20" ht="45" x14ac:dyDescent="0.2">
      <c r="A896" s="426">
        <v>884</v>
      </c>
      <c r="B896" s="413" t="s">
        <v>1597</v>
      </c>
      <c r="C896" s="41" t="s">
        <v>1645</v>
      </c>
      <c r="D896" s="103"/>
      <c r="E896" s="422" t="s">
        <v>1650</v>
      </c>
      <c r="F896" s="413" t="s">
        <v>1597</v>
      </c>
      <c r="G896" s="41">
        <v>2020</v>
      </c>
      <c r="H896" s="41">
        <v>2</v>
      </c>
      <c r="I896" s="41">
        <v>159500</v>
      </c>
      <c r="J896" s="387">
        <f t="shared" si="40"/>
        <v>319000</v>
      </c>
      <c r="K896" s="41"/>
      <c r="L896" s="50">
        <f t="shared" si="41"/>
        <v>2</v>
      </c>
      <c r="M896" s="41"/>
      <c r="N896" s="41"/>
      <c r="O896" s="41"/>
      <c r="P896" t="s">
        <v>1690</v>
      </c>
      <c r="T896" s="392"/>
    </row>
    <row r="897" spans="1:20" ht="60" x14ac:dyDescent="0.2">
      <c r="A897" s="426">
        <v>885</v>
      </c>
      <c r="B897" s="413" t="s">
        <v>1598</v>
      </c>
      <c r="C897" s="41" t="s">
        <v>1645</v>
      </c>
      <c r="D897" s="103"/>
      <c r="E897" s="422" t="s">
        <v>1650</v>
      </c>
      <c r="F897" s="413" t="s">
        <v>1598</v>
      </c>
      <c r="G897" s="41">
        <v>2020</v>
      </c>
      <c r="H897" s="41">
        <v>2</v>
      </c>
      <c r="I897" s="41">
        <v>159500</v>
      </c>
      <c r="J897" s="387">
        <f t="shared" si="40"/>
        <v>319000</v>
      </c>
      <c r="K897" s="41"/>
      <c r="L897" s="50">
        <f t="shared" si="41"/>
        <v>2</v>
      </c>
      <c r="M897" s="41"/>
      <c r="N897" s="41"/>
      <c r="O897" s="41"/>
      <c r="P897" t="s">
        <v>1690</v>
      </c>
      <c r="T897" s="392"/>
    </row>
    <row r="898" spans="1:20" ht="45" x14ac:dyDescent="0.2">
      <c r="A898" s="426">
        <v>886</v>
      </c>
      <c r="B898" s="413" t="s">
        <v>1599</v>
      </c>
      <c r="C898" s="41" t="s">
        <v>1645</v>
      </c>
      <c r="D898" s="103"/>
      <c r="E898" s="422" t="s">
        <v>1650</v>
      </c>
      <c r="F898" s="413" t="s">
        <v>1599</v>
      </c>
      <c r="G898" s="41">
        <v>2020</v>
      </c>
      <c r="H898" s="41">
        <v>2</v>
      </c>
      <c r="I898" s="41">
        <v>159500</v>
      </c>
      <c r="J898" s="387">
        <f t="shared" si="40"/>
        <v>319000</v>
      </c>
      <c r="K898" s="41"/>
      <c r="L898" s="50">
        <f t="shared" si="41"/>
        <v>2</v>
      </c>
      <c r="M898" s="41"/>
      <c r="N898" s="41"/>
      <c r="O898" s="516"/>
      <c r="P898" t="s">
        <v>1690</v>
      </c>
      <c r="T898" s="392"/>
    </row>
    <row r="899" spans="1:20" ht="45" x14ac:dyDescent="0.2">
      <c r="A899" s="426">
        <v>887</v>
      </c>
      <c r="B899" s="413" t="s">
        <v>1600</v>
      </c>
      <c r="C899" s="41" t="s">
        <v>1645</v>
      </c>
      <c r="D899" s="103"/>
      <c r="E899" s="422" t="s">
        <v>1650</v>
      </c>
      <c r="F899" s="413" t="s">
        <v>1600</v>
      </c>
      <c r="G899" s="41">
        <v>2020</v>
      </c>
      <c r="H899" s="41">
        <v>2</v>
      </c>
      <c r="I899" s="41">
        <v>159500</v>
      </c>
      <c r="J899" s="387">
        <f t="shared" ref="J899:J901" si="42">H899*I899</f>
        <v>319000</v>
      </c>
      <c r="K899" s="41"/>
      <c r="L899" s="50">
        <f t="shared" ref="L899:L901" si="43">H899</f>
        <v>2</v>
      </c>
      <c r="M899" s="41"/>
      <c r="N899" s="41"/>
      <c r="O899" s="41"/>
      <c r="P899" t="s">
        <v>1690</v>
      </c>
      <c r="T899" s="392"/>
    </row>
    <row r="900" spans="1:20" ht="45" x14ac:dyDescent="0.2">
      <c r="A900" s="426">
        <v>888</v>
      </c>
      <c r="B900" s="413" t="s">
        <v>1601</v>
      </c>
      <c r="C900" s="41" t="s">
        <v>1645</v>
      </c>
      <c r="D900" s="103"/>
      <c r="E900" s="422" t="s">
        <v>1650</v>
      </c>
      <c r="F900" s="413" t="s">
        <v>1601</v>
      </c>
      <c r="G900" s="41">
        <v>2020</v>
      </c>
      <c r="H900" s="41">
        <v>2</v>
      </c>
      <c r="I900" s="41">
        <v>159500</v>
      </c>
      <c r="J900" s="387">
        <f t="shared" si="42"/>
        <v>319000</v>
      </c>
      <c r="K900" s="41"/>
      <c r="L900" s="50">
        <f t="shared" si="43"/>
        <v>2</v>
      </c>
      <c r="M900" s="41"/>
      <c r="N900" s="41"/>
      <c r="O900" s="41"/>
      <c r="P900" t="s">
        <v>1690</v>
      </c>
      <c r="T900" s="392"/>
    </row>
    <row r="901" spans="1:20" ht="60" x14ac:dyDescent="0.2">
      <c r="A901" s="426">
        <v>889</v>
      </c>
      <c r="B901" s="413" t="s">
        <v>1687</v>
      </c>
      <c r="C901" s="41" t="s">
        <v>1645</v>
      </c>
      <c r="D901" s="103"/>
      <c r="E901" s="422" t="s">
        <v>1650</v>
      </c>
      <c r="F901" s="413" t="s">
        <v>1687</v>
      </c>
      <c r="G901" s="41">
        <v>2020</v>
      </c>
      <c r="H901" s="41">
        <v>2</v>
      </c>
      <c r="I901" s="41">
        <v>159500</v>
      </c>
      <c r="J901" s="387">
        <f t="shared" si="42"/>
        <v>319000</v>
      </c>
      <c r="K901" s="41"/>
      <c r="L901" s="50">
        <f t="shared" si="43"/>
        <v>2</v>
      </c>
      <c r="M901" s="41"/>
      <c r="N901" s="41"/>
      <c r="O901" s="41"/>
      <c r="P901" t="s">
        <v>1690</v>
      </c>
      <c r="T901" s="392"/>
    </row>
    <row r="902" spans="1:20" ht="45" x14ac:dyDescent="0.2">
      <c r="A902" s="426">
        <v>890</v>
      </c>
      <c r="B902" s="413" t="s">
        <v>1603</v>
      </c>
      <c r="C902" s="41" t="s">
        <v>1645</v>
      </c>
      <c r="D902" s="103"/>
      <c r="E902" s="422" t="s">
        <v>1650</v>
      </c>
      <c r="F902" s="413" t="s">
        <v>1603</v>
      </c>
      <c r="G902" s="41">
        <v>2020</v>
      </c>
      <c r="H902" s="41">
        <v>2</v>
      </c>
      <c r="I902" s="41">
        <v>211200</v>
      </c>
      <c r="J902" s="387">
        <f t="shared" si="40"/>
        <v>422400</v>
      </c>
      <c r="K902" s="41"/>
      <c r="L902" s="50">
        <f t="shared" si="41"/>
        <v>2</v>
      </c>
      <c r="M902" s="41"/>
      <c r="N902" s="41"/>
      <c r="O902" s="516"/>
      <c r="P902" t="s">
        <v>1690</v>
      </c>
      <c r="T902" s="392"/>
    </row>
    <row r="903" spans="1:20" ht="30" x14ac:dyDescent="0.2">
      <c r="A903" s="426">
        <v>891</v>
      </c>
      <c r="B903" s="413" t="s">
        <v>1604</v>
      </c>
      <c r="C903" s="41" t="s">
        <v>1645</v>
      </c>
      <c r="D903" s="103"/>
      <c r="E903" s="422" t="s">
        <v>1650</v>
      </c>
      <c r="F903" s="413" t="s">
        <v>1604</v>
      </c>
      <c r="G903" s="41">
        <v>2020</v>
      </c>
      <c r="H903" s="41">
        <v>2</v>
      </c>
      <c r="I903" s="41">
        <v>211200</v>
      </c>
      <c r="J903" s="387">
        <f t="shared" ref="J903:J1032" si="44">H903*I903</f>
        <v>422400</v>
      </c>
      <c r="K903" s="41"/>
      <c r="L903" s="50">
        <f t="shared" ref="L903:L917" si="45">H903</f>
        <v>2</v>
      </c>
      <c r="M903" s="41"/>
      <c r="N903" s="41"/>
      <c r="O903" s="516"/>
      <c r="P903" t="s">
        <v>1690</v>
      </c>
      <c r="T903" s="392"/>
    </row>
    <row r="904" spans="1:20" ht="30" x14ac:dyDescent="0.2">
      <c r="A904" s="426">
        <v>892</v>
      </c>
      <c r="B904" s="413" t="s">
        <v>1605</v>
      </c>
      <c r="C904" s="41" t="s">
        <v>1645</v>
      </c>
      <c r="D904" s="103"/>
      <c r="E904" s="422" t="s">
        <v>1650</v>
      </c>
      <c r="F904" s="413" t="s">
        <v>1605</v>
      </c>
      <c r="G904" s="41">
        <v>2020</v>
      </c>
      <c r="H904" s="41">
        <v>2</v>
      </c>
      <c r="I904" s="41">
        <v>198000</v>
      </c>
      <c r="J904" s="387">
        <f t="shared" si="44"/>
        <v>396000</v>
      </c>
      <c r="K904" s="41"/>
      <c r="L904" s="50">
        <f t="shared" si="45"/>
        <v>2</v>
      </c>
      <c r="M904" s="41"/>
      <c r="N904" s="41"/>
      <c r="O904" s="41"/>
      <c r="P904" t="s">
        <v>1690</v>
      </c>
      <c r="T904" s="392"/>
    </row>
    <row r="905" spans="1:20" ht="15" x14ac:dyDescent="0.2">
      <c r="A905" s="426">
        <v>893</v>
      </c>
      <c r="B905" s="413" t="s">
        <v>1606</v>
      </c>
      <c r="C905" s="41" t="s">
        <v>1645</v>
      </c>
      <c r="D905" s="103"/>
      <c r="E905" s="422" t="s">
        <v>1650</v>
      </c>
      <c r="F905" s="413" t="s">
        <v>1606</v>
      </c>
      <c r="G905" s="41">
        <v>2020</v>
      </c>
      <c r="H905" s="41">
        <v>2</v>
      </c>
      <c r="I905" s="41">
        <v>198000</v>
      </c>
      <c r="J905" s="387">
        <f t="shared" si="44"/>
        <v>396000</v>
      </c>
      <c r="K905" s="41"/>
      <c r="L905" s="50">
        <f t="shared" si="45"/>
        <v>2</v>
      </c>
      <c r="M905" s="41"/>
      <c r="N905" s="41"/>
      <c r="O905" s="41"/>
      <c r="P905" t="s">
        <v>1690</v>
      </c>
      <c r="T905" s="392"/>
    </row>
    <row r="906" spans="1:20" ht="15" x14ac:dyDescent="0.2">
      <c r="A906" s="426">
        <v>894</v>
      </c>
      <c r="B906" s="413" t="s">
        <v>1607</v>
      </c>
      <c r="C906" s="41" t="s">
        <v>1645</v>
      </c>
      <c r="D906" s="103"/>
      <c r="E906" s="422" t="s">
        <v>1650</v>
      </c>
      <c r="F906" s="413" t="s">
        <v>1607</v>
      </c>
      <c r="G906" s="41">
        <v>2020</v>
      </c>
      <c r="H906" s="41">
        <v>2</v>
      </c>
      <c r="I906" s="41">
        <v>211200</v>
      </c>
      <c r="J906" s="387">
        <f t="shared" si="44"/>
        <v>422400</v>
      </c>
      <c r="K906" s="41"/>
      <c r="L906" s="50">
        <f t="shared" si="45"/>
        <v>2</v>
      </c>
      <c r="M906" s="41"/>
      <c r="N906" s="41"/>
      <c r="O906" s="41"/>
      <c r="P906" t="s">
        <v>1690</v>
      </c>
      <c r="T906" s="392"/>
    </row>
    <row r="907" spans="1:20" ht="30" x14ac:dyDescent="0.2">
      <c r="A907" s="426">
        <v>895</v>
      </c>
      <c r="B907" s="413" t="s">
        <v>1608</v>
      </c>
      <c r="C907" s="41" t="s">
        <v>1645</v>
      </c>
      <c r="D907" s="103"/>
      <c r="E907" s="422" t="s">
        <v>1650</v>
      </c>
      <c r="F907" s="413" t="s">
        <v>1608</v>
      </c>
      <c r="G907" s="41">
        <v>2020</v>
      </c>
      <c r="H907" s="41">
        <v>2</v>
      </c>
      <c r="I907" s="41">
        <v>471000</v>
      </c>
      <c r="J907" s="387">
        <f t="shared" si="44"/>
        <v>942000</v>
      </c>
      <c r="K907" s="41"/>
      <c r="L907" s="50">
        <f t="shared" si="45"/>
        <v>2</v>
      </c>
      <c r="M907" s="41"/>
      <c r="N907" s="41"/>
      <c r="O907" s="516"/>
      <c r="P907" t="s">
        <v>1690</v>
      </c>
      <c r="T907" s="392"/>
    </row>
    <row r="908" spans="1:20" ht="45" x14ac:dyDescent="0.2">
      <c r="A908" s="426">
        <v>896</v>
      </c>
      <c r="B908" s="413" t="s">
        <v>1609</v>
      </c>
      <c r="C908" s="41" t="s">
        <v>1645</v>
      </c>
      <c r="D908" s="103"/>
      <c r="E908" s="422" t="s">
        <v>1650</v>
      </c>
      <c r="F908" s="413" t="s">
        <v>1609</v>
      </c>
      <c r="G908" s="41">
        <v>2020</v>
      </c>
      <c r="H908" s="41">
        <v>2</v>
      </c>
      <c r="I908" s="41">
        <v>213400</v>
      </c>
      <c r="J908" s="387">
        <f t="shared" si="44"/>
        <v>426800</v>
      </c>
      <c r="K908" s="41"/>
      <c r="L908" s="50">
        <f t="shared" si="45"/>
        <v>2</v>
      </c>
      <c r="M908" s="41"/>
      <c r="N908" s="41"/>
      <c r="O908" s="41"/>
      <c r="P908" t="s">
        <v>1690</v>
      </c>
      <c r="T908" s="392"/>
    </row>
    <row r="909" spans="1:20" ht="45" x14ac:dyDescent="0.2">
      <c r="A909" s="426">
        <v>897</v>
      </c>
      <c r="B909" s="413" t="s">
        <v>1610</v>
      </c>
      <c r="C909" s="41" t="s">
        <v>1645</v>
      </c>
      <c r="D909" s="103"/>
      <c r="E909" s="422" t="s">
        <v>1650</v>
      </c>
      <c r="F909" s="413" t="s">
        <v>1610</v>
      </c>
      <c r="G909" s="41">
        <v>2020</v>
      </c>
      <c r="H909" s="41">
        <v>2</v>
      </c>
      <c r="I909" s="41">
        <v>213400</v>
      </c>
      <c r="J909" s="387">
        <f t="shared" si="44"/>
        <v>426800</v>
      </c>
      <c r="K909" s="41"/>
      <c r="L909" s="50">
        <f t="shared" si="45"/>
        <v>2</v>
      </c>
      <c r="M909" s="41"/>
      <c r="N909" s="41"/>
      <c r="O909" s="516"/>
      <c r="P909" t="s">
        <v>1690</v>
      </c>
      <c r="T909" s="392"/>
    </row>
    <row r="910" spans="1:20" ht="45" x14ac:dyDescent="0.2">
      <c r="A910" s="426">
        <v>898</v>
      </c>
      <c r="B910" s="413" t="s">
        <v>1611</v>
      </c>
      <c r="C910" s="41" t="s">
        <v>1645</v>
      </c>
      <c r="D910" s="103"/>
      <c r="E910" s="422" t="s">
        <v>1650</v>
      </c>
      <c r="F910" s="413" t="s">
        <v>1611</v>
      </c>
      <c r="G910" s="41">
        <v>2020</v>
      </c>
      <c r="H910" s="41">
        <v>2</v>
      </c>
      <c r="I910" s="41">
        <v>213400</v>
      </c>
      <c r="J910" s="387">
        <f t="shared" si="44"/>
        <v>426800</v>
      </c>
      <c r="K910" s="41"/>
      <c r="L910" s="50">
        <f t="shared" si="45"/>
        <v>2</v>
      </c>
      <c r="M910" s="41"/>
      <c r="N910" s="41"/>
      <c r="O910" s="41"/>
      <c r="P910" t="s">
        <v>1690</v>
      </c>
      <c r="T910" s="392"/>
    </row>
    <row r="911" spans="1:20" ht="30" x14ac:dyDescent="0.2">
      <c r="A911" s="426">
        <v>899</v>
      </c>
      <c r="B911" s="413" t="s">
        <v>1612</v>
      </c>
      <c r="C911" s="41" t="s">
        <v>1645</v>
      </c>
      <c r="D911" s="103"/>
      <c r="E911" s="422" t="s">
        <v>1650</v>
      </c>
      <c r="F911" s="413" t="s">
        <v>1612</v>
      </c>
      <c r="G911" s="41">
        <v>2020</v>
      </c>
      <c r="H911" s="41">
        <v>2</v>
      </c>
      <c r="I911" s="41">
        <v>427900</v>
      </c>
      <c r="J911" s="387">
        <f t="shared" si="44"/>
        <v>855800</v>
      </c>
      <c r="K911" s="41"/>
      <c r="L911" s="50">
        <f t="shared" si="45"/>
        <v>2</v>
      </c>
      <c r="M911" s="41"/>
      <c r="N911" s="41"/>
      <c r="O911" s="41"/>
      <c r="P911" t="s">
        <v>1690</v>
      </c>
      <c r="T911" s="392"/>
    </row>
    <row r="912" spans="1:20" ht="30" x14ac:dyDescent="0.2">
      <c r="A912" s="426">
        <v>900</v>
      </c>
      <c r="B912" s="413" t="s">
        <v>1613</v>
      </c>
      <c r="C912" s="41" t="s">
        <v>1645</v>
      </c>
      <c r="D912" s="103"/>
      <c r="E912" s="422" t="s">
        <v>1650</v>
      </c>
      <c r="F912" s="413" t="s">
        <v>1613</v>
      </c>
      <c r="G912" s="41">
        <v>2020</v>
      </c>
      <c r="H912" s="41">
        <v>2</v>
      </c>
      <c r="I912" s="41">
        <v>387200</v>
      </c>
      <c r="J912" s="387">
        <f t="shared" si="44"/>
        <v>774400</v>
      </c>
      <c r="K912" s="41"/>
      <c r="L912" s="50">
        <f t="shared" si="45"/>
        <v>2</v>
      </c>
      <c r="M912" s="41"/>
      <c r="N912" s="41"/>
      <c r="O912" s="41"/>
      <c r="P912" t="s">
        <v>1690</v>
      </c>
      <c r="T912" s="392"/>
    </row>
    <row r="913" spans="1:20" ht="45" x14ac:dyDescent="0.2">
      <c r="A913" s="426">
        <v>901</v>
      </c>
      <c r="B913" s="413" t="s">
        <v>1614</v>
      </c>
      <c r="C913" s="41" t="s">
        <v>1645</v>
      </c>
      <c r="D913" s="103"/>
      <c r="E913" s="422" t="s">
        <v>1650</v>
      </c>
      <c r="F913" s="413" t="s">
        <v>1614</v>
      </c>
      <c r="G913" s="41">
        <v>2020</v>
      </c>
      <c r="H913" s="41">
        <v>2</v>
      </c>
      <c r="I913" s="41">
        <v>213400</v>
      </c>
      <c r="J913" s="387">
        <f t="shared" si="44"/>
        <v>426800</v>
      </c>
      <c r="K913" s="41"/>
      <c r="L913" s="50">
        <f t="shared" si="45"/>
        <v>2</v>
      </c>
      <c r="M913" s="41"/>
      <c r="N913" s="41"/>
      <c r="O913" s="41"/>
      <c r="P913" t="s">
        <v>1690</v>
      </c>
      <c r="T913" s="392"/>
    </row>
    <row r="914" spans="1:20" ht="45" x14ac:dyDescent="0.2">
      <c r="A914" s="426">
        <v>902</v>
      </c>
      <c r="B914" s="413" t="s">
        <v>1615</v>
      </c>
      <c r="C914" s="41" t="s">
        <v>1645</v>
      </c>
      <c r="D914" s="103"/>
      <c r="E914" s="422" t="s">
        <v>1650</v>
      </c>
      <c r="F914" s="413" t="s">
        <v>1615</v>
      </c>
      <c r="G914" s="41">
        <v>2020</v>
      </c>
      <c r="H914" s="41">
        <v>2</v>
      </c>
      <c r="I914" s="41">
        <v>213400</v>
      </c>
      <c r="J914" s="387">
        <f t="shared" si="44"/>
        <v>426800</v>
      </c>
      <c r="K914" s="41"/>
      <c r="L914" s="50">
        <f t="shared" si="45"/>
        <v>2</v>
      </c>
      <c r="M914" s="41"/>
      <c r="N914" s="41"/>
      <c r="O914" s="41"/>
      <c r="P914" t="s">
        <v>1690</v>
      </c>
      <c r="T914" s="392"/>
    </row>
    <row r="915" spans="1:20" ht="30" x14ac:dyDescent="0.2">
      <c r="A915" s="426">
        <v>903</v>
      </c>
      <c r="B915" s="413" t="s">
        <v>1616</v>
      </c>
      <c r="C915" s="41" t="s">
        <v>1645</v>
      </c>
      <c r="D915" s="103"/>
      <c r="E915" s="422" t="s">
        <v>1650</v>
      </c>
      <c r="F915" s="413" t="s">
        <v>1616</v>
      </c>
      <c r="G915" s="41">
        <v>2020</v>
      </c>
      <c r="H915" s="41">
        <v>2</v>
      </c>
      <c r="I915" s="41">
        <v>427900</v>
      </c>
      <c r="J915" s="387">
        <f t="shared" si="44"/>
        <v>855800</v>
      </c>
      <c r="K915" s="41"/>
      <c r="L915" s="50">
        <f t="shared" si="45"/>
        <v>2</v>
      </c>
      <c r="M915" s="41"/>
      <c r="N915" s="41"/>
      <c r="O915" s="516"/>
      <c r="P915" t="s">
        <v>1690</v>
      </c>
      <c r="T915" s="392"/>
    </row>
    <row r="916" spans="1:20" ht="30" x14ac:dyDescent="0.2">
      <c r="A916" s="426">
        <v>904</v>
      </c>
      <c r="B916" s="413" t="s">
        <v>1617</v>
      </c>
      <c r="C916" s="41" t="s">
        <v>1645</v>
      </c>
      <c r="D916" s="103"/>
      <c r="E916" s="422" t="s">
        <v>1650</v>
      </c>
      <c r="F916" s="413" t="s">
        <v>1617</v>
      </c>
      <c r="G916" s="41">
        <v>2020</v>
      </c>
      <c r="H916" s="41">
        <v>2</v>
      </c>
      <c r="I916" s="41">
        <v>457500</v>
      </c>
      <c r="J916" s="387">
        <f t="shared" si="44"/>
        <v>915000</v>
      </c>
      <c r="K916" s="41"/>
      <c r="L916" s="50">
        <f t="shared" si="45"/>
        <v>2</v>
      </c>
      <c r="M916" s="41"/>
      <c r="N916" s="41"/>
      <c r="O916" s="41"/>
      <c r="P916" t="s">
        <v>1690</v>
      </c>
      <c r="T916" s="392"/>
    </row>
    <row r="917" spans="1:20" ht="30" x14ac:dyDescent="0.2">
      <c r="A917" s="426">
        <v>905</v>
      </c>
      <c r="B917" s="413" t="s">
        <v>1618</v>
      </c>
      <c r="C917" s="41" t="s">
        <v>1645</v>
      </c>
      <c r="D917" s="103"/>
      <c r="E917" s="422" t="s">
        <v>1650</v>
      </c>
      <c r="F917" s="413" t="s">
        <v>1618</v>
      </c>
      <c r="G917" s="41">
        <v>2020</v>
      </c>
      <c r="H917" s="41">
        <v>2</v>
      </c>
      <c r="I917" s="41">
        <v>423500</v>
      </c>
      <c r="J917" s="387">
        <f t="shared" si="44"/>
        <v>847000</v>
      </c>
      <c r="K917" s="41"/>
      <c r="L917" s="50">
        <f t="shared" si="45"/>
        <v>2</v>
      </c>
      <c r="M917" s="41"/>
      <c r="N917" s="41"/>
      <c r="O917" s="516"/>
      <c r="P917" t="s">
        <v>1690</v>
      </c>
      <c r="T917" s="392"/>
    </row>
    <row r="918" spans="1:20" ht="60" x14ac:dyDescent="0.2">
      <c r="A918" s="426">
        <v>906</v>
      </c>
      <c r="B918" s="421" t="s">
        <v>1678</v>
      </c>
      <c r="C918" s="429" t="s">
        <v>491</v>
      </c>
      <c r="D918" s="103"/>
      <c r="E918" s="422" t="s">
        <v>1650</v>
      </c>
      <c r="F918" s="415" t="s">
        <v>1474</v>
      </c>
      <c r="G918" s="41">
        <v>2020</v>
      </c>
      <c r="H918" s="50">
        <v>60</v>
      </c>
      <c r="I918" s="104">
        <v>90000</v>
      </c>
      <c r="J918" s="387">
        <f t="shared" si="44"/>
        <v>5400000</v>
      </c>
      <c r="K918" s="104"/>
      <c r="L918" s="50">
        <v>60</v>
      </c>
      <c r="M918" s="41"/>
      <c r="N918" s="41"/>
      <c r="O918" s="41"/>
      <c r="P918" t="s">
        <v>1776</v>
      </c>
      <c r="T918" s="392"/>
    </row>
    <row r="919" spans="1:20" ht="60" x14ac:dyDescent="0.2">
      <c r="A919" s="426">
        <v>907</v>
      </c>
      <c r="B919" s="421" t="s">
        <v>1678</v>
      </c>
      <c r="C919" s="429" t="s">
        <v>491</v>
      </c>
      <c r="D919" s="103"/>
      <c r="E919" s="422" t="s">
        <v>1650</v>
      </c>
      <c r="F919" s="415" t="s">
        <v>1475</v>
      </c>
      <c r="G919" s="41">
        <v>2020</v>
      </c>
      <c r="H919" s="50">
        <v>60</v>
      </c>
      <c r="I919" s="104">
        <v>90000</v>
      </c>
      <c r="J919" s="387">
        <f t="shared" si="44"/>
        <v>5400000</v>
      </c>
      <c r="K919" s="104"/>
      <c r="L919" s="50">
        <v>60</v>
      </c>
      <c r="M919" s="41"/>
      <c r="N919" s="41"/>
      <c r="O919" s="41"/>
      <c r="P919" t="s">
        <v>1776</v>
      </c>
      <c r="T919" s="392"/>
    </row>
    <row r="920" spans="1:20" ht="38.25" x14ac:dyDescent="0.2">
      <c r="A920" s="426">
        <v>908</v>
      </c>
      <c r="B920" s="413" t="s">
        <v>1679</v>
      </c>
      <c r="C920" s="429" t="s">
        <v>307</v>
      </c>
      <c r="D920" s="103"/>
      <c r="E920" s="422" t="s">
        <v>1650</v>
      </c>
      <c r="F920" s="414" t="s">
        <v>1477</v>
      </c>
      <c r="G920" s="41">
        <v>2020</v>
      </c>
      <c r="H920" s="50">
        <v>38</v>
      </c>
      <c r="I920" s="104">
        <v>100000</v>
      </c>
      <c r="J920" s="387">
        <f t="shared" si="44"/>
        <v>3800000</v>
      </c>
      <c r="K920" s="104"/>
      <c r="L920" s="50">
        <v>38</v>
      </c>
      <c r="M920" s="41"/>
      <c r="N920" s="41"/>
      <c r="O920" s="41"/>
      <c r="P920" t="s">
        <v>1776</v>
      </c>
      <c r="T920" s="392"/>
    </row>
    <row r="921" spans="1:20" ht="51" x14ac:dyDescent="0.2">
      <c r="A921" s="426">
        <v>909</v>
      </c>
      <c r="B921" s="413" t="s">
        <v>1679</v>
      </c>
      <c r="C921" s="428" t="s">
        <v>307</v>
      </c>
      <c r="D921" s="103"/>
      <c r="E921" s="422" t="s">
        <v>1650</v>
      </c>
      <c r="F921" s="414" t="s">
        <v>1478</v>
      </c>
      <c r="G921" s="41">
        <v>2020</v>
      </c>
      <c r="H921" s="50">
        <v>38</v>
      </c>
      <c r="I921" s="104">
        <v>40000</v>
      </c>
      <c r="J921" s="387">
        <f t="shared" si="44"/>
        <v>1520000</v>
      </c>
      <c r="K921" s="104"/>
      <c r="L921" s="50">
        <v>38</v>
      </c>
      <c r="M921" s="41"/>
      <c r="N921" s="41"/>
      <c r="O921" s="516"/>
      <c r="P921" t="s">
        <v>1776</v>
      </c>
      <c r="T921" s="392"/>
    </row>
    <row r="922" spans="1:20" ht="51" x14ac:dyDescent="0.2">
      <c r="A922" s="426">
        <v>910</v>
      </c>
      <c r="B922" s="413" t="s">
        <v>1679</v>
      </c>
      <c r="C922" s="429" t="s">
        <v>307</v>
      </c>
      <c r="D922" s="103"/>
      <c r="E922" s="422" t="s">
        <v>1650</v>
      </c>
      <c r="F922" s="414" t="s">
        <v>1479</v>
      </c>
      <c r="G922" s="41">
        <v>2020</v>
      </c>
      <c r="H922" s="50">
        <v>38</v>
      </c>
      <c r="I922" s="104">
        <v>35000</v>
      </c>
      <c r="J922" s="387">
        <f t="shared" si="44"/>
        <v>1330000</v>
      </c>
      <c r="K922" s="104"/>
      <c r="L922" s="50">
        <v>38</v>
      </c>
      <c r="M922" s="41"/>
      <c r="N922" s="41"/>
      <c r="O922" s="41"/>
      <c r="P922" t="s">
        <v>1776</v>
      </c>
      <c r="T922" s="392"/>
    </row>
    <row r="923" spans="1:20" ht="38.25" x14ac:dyDescent="0.2">
      <c r="A923" s="426">
        <v>911</v>
      </c>
      <c r="B923" s="413" t="s">
        <v>1679</v>
      </c>
      <c r="C923" s="429" t="s">
        <v>307</v>
      </c>
      <c r="D923" s="103"/>
      <c r="E923" s="422" t="s">
        <v>1650</v>
      </c>
      <c r="F923" s="414" t="s">
        <v>1480</v>
      </c>
      <c r="G923" s="41">
        <v>2020</v>
      </c>
      <c r="H923" s="50">
        <v>38</v>
      </c>
      <c r="I923" s="104">
        <v>110000</v>
      </c>
      <c r="J923" s="387">
        <f t="shared" si="44"/>
        <v>4180000</v>
      </c>
      <c r="K923" s="104"/>
      <c r="L923" s="50">
        <v>38</v>
      </c>
      <c r="M923" s="41"/>
      <c r="N923" s="41"/>
      <c r="O923" s="41"/>
      <c r="P923" t="s">
        <v>1776</v>
      </c>
      <c r="T923" s="392"/>
    </row>
    <row r="924" spans="1:20" ht="51" x14ac:dyDescent="0.2">
      <c r="A924" s="426">
        <v>912</v>
      </c>
      <c r="B924" s="413" t="s">
        <v>1679</v>
      </c>
      <c r="C924" s="429" t="s">
        <v>307</v>
      </c>
      <c r="D924" s="103"/>
      <c r="E924" s="422" t="s">
        <v>1650</v>
      </c>
      <c r="F924" s="414" t="s">
        <v>1481</v>
      </c>
      <c r="G924" s="41">
        <v>2020</v>
      </c>
      <c r="H924" s="50">
        <v>38</v>
      </c>
      <c r="I924" s="104">
        <v>40000</v>
      </c>
      <c r="J924" s="387">
        <f t="shared" si="44"/>
        <v>1520000</v>
      </c>
      <c r="K924" s="104"/>
      <c r="L924" s="50">
        <v>38</v>
      </c>
      <c r="M924" s="41"/>
      <c r="N924" s="41"/>
      <c r="O924" s="41"/>
      <c r="P924" t="s">
        <v>1776</v>
      </c>
      <c r="T924" s="392"/>
    </row>
    <row r="925" spans="1:20" ht="51" x14ac:dyDescent="0.2">
      <c r="A925" s="426">
        <v>913</v>
      </c>
      <c r="B925" s="413" t="s">
        <v>1679</v>
      </c>
      <c r="C925" s="429" t="s">
        <v>307</v>
      </c>
      <c r="D925" s="103"/>
      <c r="E925" s="422" t="s">
        <v>1650</v>
      </c>
      <c r="F925" s="414" t="s">
        <v>1482</v>
      </c>
      <c r="G925" s="41">
        <v>2020</v>
      </c>
      <c r="H925" s="50">
        <v>38</v>
      </c>
      <c r="I925" s="104">
        <v>35000</v>
      </c>
      <c r="J925" s="387">
        <f t="shared" si="44"/>
        <v>1330000</v>
      </c>
      <c r="K925" s="104"/>
      <c r="L925" s="50">
        <v>38</v>
      </c>
      <c r="M925" s="41"/>
      <c r="N925" s="41"/>
      <c r="O925" s="516"/>
      <c r="P925" t="s">
        <v>1776</v>
      </c>
      <c r="T925" s="392"/>
    </row>
    <row r="926" spans="1:20" ht="38.25" x14ac:dyDescent="0.2">
      <c r="A926" s="426">
        <v>914</v>
      </c>
      <c r="B926" s="413" t="s">
        <v>1679</v>
      </c>
      <c r="C926" s="429" t="s">
        <v>307</v>
      </c>
      <c r="D926" s="103"/>
      <c r="E926" s="422" t="s">
        <v>1650</v>
      </c>
      <c r="F926" s="414" t="s">
        <v>1483</v>
      </c>
      <c r="G926" s="41">
        <v>2020</v>
      </c>
      <c r="H926" s="50">
        <v>38</v>
      </c>
      <c r="I926" s="104">
        <v>90000</v>
      </c>
      <c r="J926" s="387">
        <f t="shared" si="44"/>
        <v>3420000</v>
      </c>
      <c r="K926" s="104"/>
      <c r="L926" s="50">
        <v>38</v>
      </c>
      <c r="M926" s="41"/>
      <c r="N926" s="41"/>
      <c r="O926" s="41"/>
      <c r="P926" t="s">
        <v>1776</v>
      </c>
      <c r="T926" s="392"/>
    </row>
    <row r="927" spans="1:20" ht="51" x14ac:dyDescent="0.2">
      <c r="A927" s="426">
        <v>915</v>
      </c>
      <c r="B927" s="413" t="s">
        <v>1679</v>
      </c>
      <c r="C927" s="429" t="s">
        <v>307</v>
      </c>
      <c r="D927" s="103"/>
      <c r="E927" s="422" t="s">
        <v>1650</v>
      </c>
      <c r="F927" s="414" t="s">
        <v>1484</v>
      </c>
      <c r="G927" s="41">
        <v>2020</v>
      </c>
      <c r="H927" s="50">
        <v>38</v>
      </c>
      <c r="I927" s="104">
        <v>40000</v>
      </c>
      <c r="J927" s="387">
        <f t="shared" si="44"/>
        <v>1520000</v>
      </c>
      <c r="K927" s="104"/>
      <c r="L927" s="50">
        <v>38</v>
      </c>
      <c r="M927" s="41"/>
      <c r="N927" s="41"/>
      <c r="O927" s="41"/>
      <c r="P927" t="s">
        <v>1776</v>
      </c>
      <c r="T927" s="392"/>
    </row>
    <row r="928" spans="1:20" ht="51" x14ac:dyDescent="0.2">
      <c r="A928" s="426">
        <v>916</v>
      </c>
      <c r="B928" s="413" t="s">
        <v>1679</v>
      </c>
      <c r="C928" s="429" t="s">
        <v>307</v>
      </c>
      <c r="D928" s="103"/>
      <c r="E928" s="422" t="s">
        <v>1650</v>
      </c>
      <c r="F928" s="414" t="s">
        <v>1485</v>
      </c>
      <c r="G928" s="41">
        <v>2020</v>
      </c>
      <c r="H928" s="50">
        <v>38</v>
      </c>
      <c r="I928" s="104">
        <v>35000</v>
      </c>
      <c r="J928" s="387">
        <f t="shared" si="44"/>
        <v>1330000</v>
      </c>
      <c r="K928" s="104"/>
      <c r="L928" s="50">
        <v>38</v>
      </c>
      <c r="M928" s="41"/>
      <c r="N928" s="41"/>
      <c r="O928" s="41"/>
      <c r="P928" t="s">
        <v>1776</v>
      </c>
      <c r="T928" s="392"/>
    </row>
    <row r="929" spans="1:20" ht="60" x14ac:dyDescent="0.2">
      <c r="A929" s="426">
        <v>917</v>
      </c>
      <c r="B929" s="413" t="s">
        <v>1679</v>
      </c>
      <c r="C929" s="429" t="s">
        <v>479</v>
      </c>
      <c r="D929" s="103"/>
      <c r="E929" s="422" t="s">
        <v>1650</v>
      </c>
      <c r="F929" s="415" t="s">
        <v>1486</v>
      </c>
      <c r="G929" s="41">
        <v>2020</v>
      </c>
      <c r="H929" s="50">
        <v>38</v>
      </c>
      <c r="I929" s="104">
        <v>120000</v>
      </c>
      <c r="J929" s="387">
        <f t="shared" si="44"/>
        <v>4560000</v>
      </c>
      <c r="K929" s="104"/>
      <c r="L929" s="50">
        <v>38</v>
      </c>
      <c r="M929" s="41"/>
      <c r="N929" s="41"/>
      <c r="O929" s="516"/>
      <c r="P929" t="s">
        <v>1776</v>
      </c>
      <c r="T929" s="392"/>
    </row>
    <row r="930" spans="1:20" ht="60" x14ac:dyDescent="0.2">
      <c r="A930" s="426">
        <v>918</v>
      </c>
      <c r="B930" s="413" t="s">
        <v>1679</v>
      </c>
      <c r="C930" s="429" t="s">
        <v>479</v>
      </c>
      <c r="D930" s="103"/>
      <c r="E930" s="422" t="s">
        <v>1650</v>
      </c>
      <c r="F930" s="415" t="s">
        <v>1487</v>
      </c>
      <c r="G930" s="41">
        <v>2020</v>
      </c>
      <c r="H930" s="50">
        <v>38</v>
      </c>
      <c r="I930" s="104">
        <v>40000</v>
      </c>
      <c r="J930" s="387">
        <f t="shared" si="44"/>
        <v>1520000</v>
      </c>
      <c r="K930" s="104"/>
      <c r="L930" s="50">
        <v>38</v>
      </c>
      <c r="M930" s="41"/>
      <c r="N930" s="41"/>
      <c r="O930" s="516"/>
      <c r="P930" t="s">
        <v>1776</v>
      </c>
      <c r="T930" s="392"/>
    </row>
    <row r="931" spans="1:20" ht="60" x14ac:dyDescent="0.2">
      <c r="A931" s="426">
        <v>919</v>
      </c>
      <c r="B931" s="413" t="s">
        <v>1679</v>
      </c>
      <c r="C931" s="429" t="s">
        <v>479</v>
      </c>
      <c r="D931" s="103"/>
      <c r="E931" s="422" t="s">
        <v>1650</v>
      </c>
      <c r="F931" s="415" t="s">
        <v>1488</v>
      </c>
      <c r="G931" s="41">
        <v>2020</v>
      </c>
      <c r="H931" s="50">
        <v>38</v>
      </c>
      <c r="I931" s="104">
        <v>40000</v>
      </c>
      <c r="J931" s="387">
        <f t="shared" si="44"/>
        <v>1520000</v>
      </c>
      <c r="K931" s="104"/>
      <c r="L931" s="50">
        <v>38</v>
      </c>
      <c r="M931" s="41"/>
      <c r="N931" s="41"/>
      <c r="O931" s="41"/>
      <c r="P931" t="s">
        <v>1776</v>
      </c>
      <c r="T931" s="392"/>
    </row>
    <row r="932" spans="1:20" ht="60" x14ac:dyDescent="0.2">
      <c r="A932" s="426">
        <v>920</v>
      </c>
      <c r="B932" s="413" t="s">
        <v>1679</v>
      </c>
      <c r="C932" s="429" t="s">
        <v>479</v>
      </c>
      <c r="D932" s="103"/>
      <c r="E932" s="422" t="s">
        <v>1650</v>
      </c>
      <c r="F932" s="415" t="s">
        <v>1489</v>
      </c>
      <c r="G932" s="41">
        <v>2020</v>
      </c>
      <c r="H932" s="50">
        <v>38</v>
      </c>
      <c r="I932" s="104">
        <v>120000</v>
      </c>
      <c r="J932" s="387">
        <f t="shared" si="44"/>
        <v>4560000</v>
      </c>
      <c r="K932" s="104"/>
      <c r="L932" s="50">
        <v>38</v>
      </c>
      <c r="M932" s="41"/>
      <c r="N932" s="41"/>
      <c r="O932" s="41"/>
      <c r="P932" t="s">
        <v>1776</v>
      </c>
      <c r="T932" s="392"/>
    </row>
    <row r="933" spans="1:20" ht="60" x14ac:dyDescent="0.2">
      <c r="A933" s="426">
        <v>921</v>
      </c>
      <c r="B933" s="413" t="s">
        <v>1679</v>
      </c>
      <c r="C933" s="429" t="s">
        <v>479</v>
      </c>
      <c r="D933" s="103"/>
      <c r="E933" s="422" t="s">
        <v>1650</v>
      </c>
      <c r="F933" s="415" t="s">
        <v>1490</v>
      </c>
      <c r="G933" s="41">
        <v>2020</v>
      </c>
      <c r="H933" s="50">
        <v>38</v>
      </c>
      <c r="I933" s="104">
        <v>40000</v>
      </c>
      <c r="J933" s="387">
        <f t="shared" si="44"/>
        <v>1520000</v>
      </c>
      <c r="K933" s="104"/>
      <c r="L933" s="50">
        <v>38</v>
      </c>
      <c r="M933" s="41"/>
      <c r="N933" s="41"/>
      <c r="O933" s="41"/>
      <c r="P933" t="s">
        <v>1776</v>
      </c>
      <c r="T933" s="392"/>
    </row>
    <row r="934" spans="1:20" ht="60" x14ac:dyDescent="0.2">
      <c r="A934" s="426">
        <v>922</v>
      </c>
      <c r="B934" s="413" t="s">
        <v>1679</v>
      </c>
      <c r="C934" s="429" t="s">
        <v>479</v>
      </c>
      <c r="D934" s="103"/>
      <c r="E934" s="422" t="s">
        <v>1650</v>
      </c>
      <c r="F934" s="415" t="s">
        <v>1491</v>
      </c>
      <c r="G934" s="41">
        <v>2020</v>
      </c>
      <c r="H934" s="50">
        <v>38</v>
      </c>
      <c r="I934" s="104">
        <v>40000</v>
      </c>
      <c r="J934" s="387">
        <f t="shared" si="44"/>
        <v>1520000</v>
      </c>
      <c r="K934" s="104"/>
      <c r="L934" s="50">
        <v>38</v>
      </c>
      <c r="M934" s="41"/>
      <c r="N934" s="41"/>
      <c r="O934" s="516"/>
      <c r="P934" t="s">
        <v>1776</v>
      </c>
      <c r="T934" s="392"/>
    </row>
    <row r="935" spans="1:20" ht="75" x14ac:dyDescent="0.2">
      <c r="A935" s="426">
        <v>923</v>
      </c>
      <c r="B935" s="413" t="s">
        <v>1679</v>
      </c>
      <c r="C935" s="429" t="s">
        <v>479</v>
      </c>
      <c r="D935" s="103"/>
      <c r="E935" s="422" t="s">
        <v>1650</v>
      </c>
      <c r="F935" s="415" t="s">
        <v>1492</v>
      </c>
      <c r="G935" s="41">
        <v>2020</v>
      </c>
      <c r="H935" s="50">
        <v>38</v>
      </c>
      <c r="I935" s="104">
        <v>120000</v>
      </c>
      <c r="J935" s="387">
        <f t="shared" si="44"/>
        <v>4560000</v>
      </c>
      <c r="K935" s="104"/>
      <c r="L935" s="50">
        <v>38</v>
      </c>
      <c r="M935" s="41"/>
      <c r="N935" s="41"/>
      <c r="O935" s="41"/>
      <c r="P935" t="s">
        <v>1776</v>
      </c>
      <c r="T935" s="392"/>
    </row>
    <row r="936" spans="1:20" ht="60" x14ac:dyDescent="0.2">
      <c r="A936" s="426">
        <v>924</v>
      </c>
      <c r="B936" s="413" t="s">
        <v>1679</v>
      </c>
      <c r="C936" s="429" t="s">
        <v>479</v>
      </c>
      <c r="D936" s="103"/>
      <c r="E936" s="422" t="s">
        <v>1650</v>
      </c>
      <c r="F936" s="415" t="s">
        <v>1493</v>
      </c>
      <c r="G936" s="41">
        <v>2020</v>
      </c>
      <c r="H936" s="50">
        <v>38</v>
      </c>
      <c r="I936" s="104">
        <v>40000</v>
      </c>
      <c r="J936" s="387">
        <f t="shared" si="44"/>
        <v>1520000</v>
      </c>
      <c r="K936" s="104"/>
      <c r="L936" s="50">
        <v>38</v>
      </c>
      <c r="M936" s="41"/>
      <c r="N936" s="41"/>
      <c r="O936" s="516"/>
      <c r="P936" t="s">
        <v>1776</v>
      </c>
      <c r="T936" s="392"/>
    </row>
    <row r="937" spans="1:20" ht="60" x14ac:dyDescent="0.2">
      <c r="A937" s="426">
        <v>925</v>
      </c>
      <c r="B937" s="413" t="s">
        <v>1679</v>
      </c>
      <c r="C937" s="429" t="s">
        <v>479</v>
      </c>
      <c r="D937" s="103"/>
      <c r="E937" s="422" t="s">
        <v>1650</v>
      </c>
      <c r="F937" s="415" t="s">
        <v>1494</v>
      </c>
      <c r="G937" s="41">
        <v>2020</v>
      </c>
      <c r="H937" s="50">
        <v>38</v>
      </c>
      <c r="I937" s="104">
        <v>40000</v>
      </c>
      <c r="J937" s="387">
        <f t="shared" si="44"/>
        <v>1520000</v>
      </c>
      <c r="K937" s="104"/>
      <c r="L937" s="50">
        <v>38</v>
      </c>
      <c r="M937" s="41"/>
      <c r="N937" s="41"/>
      <c r="O937" s="41"/>
      <c r="P937" t="s">
        <v>1776</v>
      </c>
      <c r="T937" s="392"/>
    </row>
    <row r="938" spans="1:20" ht="60" x14ac:dyDescent="0.2">
      <c r="A938" s="426">
        <v>926</v>
      </c>
      <c r="B938" s="413" t="s">
        <v>1679</v>
      </c>
      <c r="C938" s="425" t="s">
        <v>481</v>
      </c>
      <c r="D938" s="103"/>
      <c r="E938" s="422" t="s">
        <v>1650</v>
      </c>
      <c r="F938" s="415" t="s">
        <v>1495</v>
      </c>
      <c r="G938" s="41">
        <v>2020</v>
      </c>
      <c r="H938" s="50">
        <v>38</v>
      </c>
      <c r="I938" s="104">
        <v>80000</v>
      </c>
      <c r="J938" s="387">
        <f t="shared" si="44"/>
        <v>3040000</v>
      </c>
      <c r="K938" s="104"/>
      <c r="L938" s="50">
        <v>38</v>
      </c>
      <c r="M938" s="41"/>
      <c r="N938" s="41"/>
      <c r="O938" s="516"/>
      <c r="P938" t="s">
        <v>1776</v>
      </c>
      <c r="T938" s="392"/>
    </row>
    <row r="939" spans="1:20" ht="60" x14ac:dyDescent="0.2">
      <c r="A939" s="426">
        <v>927</v>
      </c>
      <c r="B939" s="413" t="s">
        <v>1679</v>
      </c>
      <c r="C939" s="429" t="s">
        <v>481</v>
      </c>
      <c r="D939" s="103"/>
      <c r="E939" s="422" t="s">
        <v>1650</v>
      </c>
      <c r="F939" s="415" t="s">
        <v>1496</v>
      </c>
      <c r="G939" s="41">
        <v>2020</v>
      </c>
      <c r="H939" s="50">
        <v>38</v>
      </c>
      <c r="I939" s="104">
        <v>45000</v>
      </c>
      <c r="J939" s="387">
        <f t="shared" si="44"/>
        <v>1710000</v>
      </c>
      <c r="K939" s="104"/>
      <c r="L939" s="50">
        <v>38</v>
      </c>
      <c r="M939" s="41"/>
      <c r="N939" s="41"/>
      <c r="O939" s="41"/>
      <c r="P939" t="s">
        <v>1776</v>
      </c>
      <c r="T939" s="392"/>
    </row>
    <row r="940" spans="1:20" ht="60" x14ac:dyDescent="0.2">
      <c r="A940" s="426">
        <v>928</v>
      </c>
      <c r="B940" s="413" t="s">
        <v>1679</v>
      </c>
      <c r="C940" s="429" t="s">
        <v>481</v>
      </c>
      <c r="D940" s="103"/>
      <c r="E940" s="422" t="s">
        <v>1650</v>
      </c>
      <c r="F940" s="415" t="s">
        <v>1497</v>
      </c>
      <c r="G940" s="41">
        <v>2020</v>
      </c>
      <c r="H940" s="50">
        <v>38</v>
      </c>
      <c r="I940" s="104">
        <v>40000</v>
      </c>
      <c r="J940" s="387">
        <f t="shared" si="44"/>
        <v>1520000</v>
      </c>
      <c r="K940" s="104"/>
      <c r="L940" s="50">
        <v>38</v>
      </c>
      <c r="M940" s="41"/>
      <c r="N940" s="41"/>
      <c r="O940" s="41"/>
      <c r="P940" t="s">
        <v>1776</v>
      </c>
      <c r="T940" s="392"/>
    </row>
    <row r="941" spans="1:20" ht="60" x14ac:dyDescent="0.2">
      <c r="A941" s="426">
        <v>929</v>
      </c>
      <c r="B941" s="413" t="s">
        <v>1679</v>
      </c>
      <c r="C941" s="429" t="s">
        <v>481</v>
      </c>
      <c r="D941" s="103"/>
      <c r="E941" s="422" t="s">
        <v>1650</v>
      </c>
      <c r="F941" s="415" t="s">
        <v>1498</v>
      </c>
      <c r="G941" s="41">
        <v>2020</v>
      </c>
      <c r="H941" s="50">
        <v>38</v>
      </c>
      <c r="I941" s="104">
        <v>120000</v>
      </c>
      <c r="J941" s="387">
        <f t="shared" si="44"/>
        <v>4560000</v>
      </c>
      <c r="K941" s="104"/>
      <c r="L941" s="50">
        <v>38</v>
      </c>
      <c r="M941" s="41"/>
      <c r="N941" s="41"/>
      <c r="O941" s="41"/>
      <c r="P941" t="s">
        <v>1776</v>
      </c>
      <c r="T941" s="392"/>
    </row>
    <row r="942" spans="1:20" ht="60" x14ac:dyDescent="0.2">
      <c r="A942" s="426">
        <v>930</v>
      </c>
      <c r="B942" s="413" t="s">
        <v>1679</v>
      </c>
      <c r="C942" s="429" t="s">
        <v>481</v>
      </c>
      <c r="D942" s="103"/>
      <c r="E942" s="422" t="s">
        <v>1650</v>
      </c>
      <c r="F942" s="415" t="s">
        <v>1499</v>
      </c>
      <c r="G942" s="41">
        <v>2020</v>
      </c>
      <c r="H942" s="50">
        <v>38</v>
      </c>
      <c r="I942" s="104">
        <v>45000</v>
      </c>
      <c r="J942" s="387">
        <f t="shared" si="44"/>
        <v>1710000</v>
      </c>
      <c r="K942" s="104"/>
      <c r="L942" s="50">
        <v>38</v>
      </c>
      <c r="M942" s="41"/>
      <c r="N942" s="41"/>
      <c r="O942" s="516"/>
      <c r="P942" t="s">
        <v>1776</v>
      </c>
      <c r="T942" s="392"/>
    </row>
    <row r="943" spans="1:20" ht="60" x14ac:dyDescent="0.2">
      <c r="A943" s="426">
        <v>931</v>
      </c>
      <c r="B943" s="413" t="s">
        <v>1679</v>
      </c>
      <c r="C943" s="429" t="s">
        <v>481</v>
      </c>
      <c r="D943" s="103"/>
      <c r="E943" s="422" t="s">
        <v>1650</v>
      </c>
      <c r="F943" s="415" t="s">
        <v>1500</v>
      </c>
      <c r="G943" s="41">
        <v>2020</v>
      </c>
      <c r="H943" s="50">
        <v>38</v>
      </c>
      <c r="I943" s="104">
        <v>40000</v>
      </c>
      <c r="J943" s="387">
        <f t="shared" si="44"/>
        <v>1520000</v>
      </c>
      <c r="K943" s="104"/>
      <c r="L943" s="50">
        <v>38</v>
      </c>
      <c r="M943" s="41"/>
      <c r="N943" s="41"/>
      <c r="O943" s="41"/>
      <c r="P943" t="s">
        <v>1776</v>
      </c>
      <c r="T943" s="392"/>
    </row>
    <row r="944" spans="1:20" ht="75" x14ac:dyDescent="0.2">
      <c r="A944" s="426">
        <v>932</v>
      </c>
      <c r="B944" s="413" t="s">
        <v>1679</v>
      </c>
      <c r="C944" s="429" t="s">
        <v>481</v>
      </c>
      <c r="D944" s="103"/>
      <c r="E944" s="422" t="s">
        <v>1650</v>
      </c>
      <c r="F944" s="415" t="s">
        <v>1501</v>
      </c>
      <c r="G944" s="41">
        <v>2020</v>
      </c>
      <c r="H944" s="50">
        <v>38</v>
      </c>
      <c r="I944" s="104">
        <v>105000</v>
      </c>
      <c r="J944" s="387">
        <f t="shared" si="44"/>
        <v>3990000</v>
      </c>
      <c r="K944" s="104"/>
      <c r="L944" s="50">
        <v>38</v>
      </c>
      <c r="M944" s="41"/>
      <c r="N944" s="41"/>
      <c r="O944" s="41"/>
      <c r="P944" t="s">
        <v>1776</v>
      </c>
      <c r="T944" s="392"/>
    </row>
    <row r="945" spans="1:20" ht="60" x14ac:dyDescent="0.2">
      <c r="A945" s="426">
        <v>933</v>
      </c>
      <c r="B945" s="413" t="s">
        <v>1679</v>
      </c>
      <c r="C945" s="429" t="s">
        <v>481</v>
      </c>
      <c r="D945" s="103"/>
      <c r="E945" s="422" t="s">
        <v>1650</v>
      </c>
      <c r="F945" s="415" t="s">
        <v>1502</v>
      </c>
      <c r="G945" s="41">
        <v>2020</v>
      </c>
      <c r="H945" s="50">
        <v>38</v>
      </c>
      <c r="I945" s="104">
        <v>45000</v>
      </c>
      <c r="J945" s="387">
        <f t="shared" si="44"/>
        <v>1710000</v>
      </c>
      <c r="K945" s="104"/>
      <c r="L945" s="50">
        <v>38</v>
      </c>
      <c r="M945" s="41"/>
      <c r="N945" s="41"/>
      <c r="O945" s="41"/>
      <c r="P945" t="s">
        <v>1776</v>
      </c>
      <c r="T945" s="392"/>
    </row>
    <row r="946" spans="1:20" ht="60" x14ac:dyDescent="0.2">
      <c r="A946" s="426">
        <v>934</v>
      </c>
      <c r="B946" s="413" t="s">
        <v>1679</v>
      </c>
      <c r="C946" s="429" t="s">
        <v>481</v>
      </c>
      <c r="D946" s="103"/>
      <c r="E946" s="422" t="s">
        <v>1650</v>
      </c>
      <c r="F946" s="415" t="s">
        <v>1503</v>
      </c>
      <c r="G946" s="41">
        <v>2020</v>
      </c>
      <c r="H946" s="50">
        <v>38</v>
      </c>
      <c r="I946" s="104">
        <v>40000</v>
      </c>
      <c r="J946" s="387">
        <f t="shared" si="44"/>
        <v>1520000</v>
      </c>
      <c r="K946" s="104"/>
      <c r="L946" s="50">
        <v>38</v>
      </c>
      <c r="M946" s="41"/>
      <c r="N946" s="41"/>
      <c r="O946" s="516"/>
      <c r="P946" t="s">
        <v>1776</v>
      </c>
      <c r="T946" s="392"/>
    </row>
    <row r="947" spans="1:20" ht="60" x14ac:dyDescent="0.2">
      <c r="A947" s="426">
        <v>935</v>
      </c>
      <c r="B947" s="413" t="s">
        <v>1679</v>
      </c>
      <c r="C947" s="425" t="s">
        <v>480</v>
      </c>
      <c r="D947" s="103"/>
      <c r="E947" s="422" t="s">
        <v>1650</v>
      </c>
      <c r="F947" s="415" t="s">
        <v>1504</v>
      </c>
      <c r="G947" s="41">
        <v>2020</v>
      </c>
      <c r="H947" s="50">
        <v>38</v>
      </c>
      <c r="I947" s="104">
        <v>120000</v>
      </c>
      <c r="J947" s="387">
        <f t="shared" si="44"/>
        <v>4560000</v>
      </c>
      <c r="K947" s="104"/>
      <c r="L947" s="50">
        <v>38</v>
      </c>
      <c r="M947" s="41"/>
      <c r="N947" s="41"/>
      <c r="O947" s="41"/>
      <c r="P947" t="s">
        <v>1776</v>
      </c>
      <c r="T947" s="392"/>
    </row>
    <row r="948" spans="1:20" ht="60" x14ac:dyDescent="0.2">
      <c r="A948" s="426">
        <v>936</v>
      </c>
      <c r="B948" s="413" t="s">
        <v>1679</v>
      </c>
      <c r="C948" s="425" t="s">
        <v>480</v>
      </c>
      <c r="D948" s="103"/>
      <c r="E948" s="422" t="s">
        <v>1650</v>
      </c>
      <c r="F948" s="415" t="s">
        <v>1505</v>
      </c>
      <c r="G948" s="41">
        <v>2020</v>
      </c>
      <c r="H948" s="50">
        <v>38</v>
      </c>
      <c r="I948" s="104">
        <v>45000</v>
      </c>
      <c r="J948" s="387">
        <f t="shared" si="44"/>
        <v>1710000</v>
      </c>
      <c r="K948" s="104"/>
      <c r="L948" s="50">
        <v>38</v>
      </c>
      <c r="M948" s="41"/>
      <c r="N948" s="41"/>
      <c r="O948" s="41"/>
      <c r="P948" t="s">
        <v>1776</v>
      </c>
      <c r="T948" s="392"/>
    </row>
    <row r="949" spans="1:20" ht="60" x14ac:dyDescent="0.2">
      <c r="A949" s="426">
        <v>937</v>
      </c>
      <c r="B949" s="413" t="s">
        <v>1679</v>
      </c>
      <c r="C949" s="425" t="s">
        <v>480</v>
      </c>
      <c r="D949" s="103"/>
      <c r="E949" s="422" t="s">
        <v>1650</v>
      </c>
      <c r="F949" s="415" t="s">
        <v>1506</v>
      </c>
      <c r="G949" s="41">
        <v>2020</v>
      </c>
      <c r="H949" s="50">
        <v>38</v>
      </c>
      <c r="I949" s="104">
        <v>40000</v>
      </c>
      <c r="J949" s="387">
        <f t="shared" si="44"/>
        <v>1520000</v>
      </c>
      <c r="K949" s="104"/>
      <c r="L949" s="50">
        <v>38</v>
      </c>
      <c r="M949" s="41"/>
      <c r="N949" s="41"/>
      <c r="O949" s="516"/>
      <c r="P949" t="s">
        <v>1776</v>
      </c>
      <c r="T949" s="392"/>
    </row>
    <row r="950" spans="1:20" ht="75" x14ac:dyDescent="0.2">
      <c r="A950" s="426">
        <v>938</v>
      </c>
      <c r="B950" s="413" t="s">
        <v>1679</v>
      </c>
      <c r="C950" s="425" t="s">
        <v>480</v>
      </c>
      <c r="D950" s="103"/>
      <c r="E950" s="422" t="s">
        <v>1650</v>
      </c>
      <c r="F950" s="415" t="s">
        <v>1507</v>
      </c>
      <c r="G950" s="41">
        <v>2020</v>
      </c>
      <c r="H950" s="50">
        <v>38</v>
      </c>
      <c r="I950" s="104">
        <v>120000</v>
      </c>
      <c r="J950" s="387">
        <f t="shared" si="44"/>
        <v>4560000</v>
      </c>
      <c r="K950" s="104"/>
      <c r="L950" s="50">
        <v>38</v>
      </c>
      <c r="M950" s="41"/>
      <c r="N950" s="41"/>
      <c r="O950" s="41"/>
      <c r="P950" t="s">
        <v>1776</v>
      </c>
      <c r="T950" s="392"/>
    </row>
    <row r="951" spans="1:20" ht="60" x14ac:dyDescent="0.2">
      <c r="A951" s="426">
        <v>939</v>
      </c>
      <c r="B951" s="413" t="s">
        <v>1679</v>
      </c>
      <c r="C951" s="425" t="s">
        <v>480</v>
      </c>
      <c r="D951" s="103"/>
      <c r="E951" s="422" t="s">
        <v>1650</v>
      </c>
      <c r="F951" s="415" t="s">
        <v>1508</v>
      </c>
      <c r="G951" s="41">
        <v>2020</v>
      </c>
      <c r="H951" s="50">
        <v>38</v>
      </c>
      <c r="I951" s="104">
        <v>45000</v>
      </c>
      <c r="J951" s="387">
        <f t="shared" si="44"/>
        <v>1710000</v>
      </c>
      <c r="K951" s="104"/>
      <c r="L951" s="50">
        <v>38</v>
      </c>
      <c r="M951" s="41"/>
      <c r="N951" s="41"/>
      <c r="O951" s="41"/>
      <c r="P951" t="s">
        <v>1776</v>
      </c>
      <c r="T951" s="392"/>
    </row>
    <row r="952" spans="1:20" ht="60" x14ac:dyDescent="0.2">
      <c r="A952" s="426">
        <v>940</v>
      </c>
      <c r="B952" s="413" t="s">
        <v>1679</v>
      </c>
      <c r="C952" s="425" t="s">
        <v>480</v>
      </c>
      <c r="D952" s="103"/>
      <c r="E952" s="422" t="s">
        <v>1650</v>
      </c>
      <c r="F952" s="415" t="s">
        <v>1509</v>
      </c>
      <c r="G952" s="41">
        <v>2020</v>
      </c>
      <c r="H952" s="50">
        <v>38</v>
      </c>
      <c r="I952" s="104">
        <v>40000</v>
      </c>
      <c r="J952" s="387">
        <f t="shared" si="44"/>
        <v>1520000</v>
      </c>
      <c r="K952" s="104"/>
      <c r="L952" s="50">
        <v>38</v>
      </c>
      <c r="M952" s="41"/>
      <c r="N952" s="41"/>
      <c r="O952" s="41"/>
      <c r="P952" t="s">
        <v>1776</v>
      </c>
      <c r="T952" s="392"/>
    </row>
    <row r="953" spans="1:20" ht="75" x14ac:dyDescent="0.2">
      <c r="A953" s="426">
        <v>941</v>
      </c>
      <c r="B953" s="413" t="s">
        <v>1679</v>
      </c>
      <c r="C953" s="425" t="s">
        <v>480</v>
      </c>
      <c r="D953" s="103"/>
      <c r="E953" s="422" t="s">
        <v>1650</v>
      </c>
      <c r="F953" s="415" t="s">
        <v>1510</v>
      </c>
      <c r="G953" s="41">
        <v>2020</v>
      </c>
      <c r="H953" s="50">
        <v>38</v>
      </c>
      <c r="I953" s="104">
        <v>120000</v>
      </c>
      <c r="J953" s="387">
        <f t="shared" si="44"/>
        <v>4560000</v>
      </c>
      <c r="K953" s="104"/>
      <c r="L953" s="50">
        <v>38</v>
      </c>
      <c r="M953" s="41"/>
      <c r="N953" s="41"/>
      <c r="O953" s="516"/>
      <c r="P953" t="s">
        <v>1776</v>
      </c>
      <c r="T953" s="392"/>
    </row>
    <row r="954" spans="1:20" ht="60" x14ac:dyDescent="0.2">
      <c r="A954" s="426">
        <v>942</v>
      </c>
      <c r="B954" s="413" t="s">
        <v>1679</v>
      </c>
      <c r="C954" s="425" t="s">
        <v>480</v>
      </c>
      <c r="D954" s="103"/>
      <c r="E954" s="422" t="s">
        <v>1650</v>
      </c>
      <c r="F954" s="415" t="s">
        <v>1508</v>
      </c>
      <c r="G954" s="41">
        <v>2020</v>
      </c>
      <c r="H954" s="50">
        <v>38</v>
      </c>
      <c r="I954" s="104">
        <v>45000</v>
      </c>
      <c r="J954" s="387">
        <f t="shared" si="44"/>
        <v>1710000</v>
      </c>
      <c r="K954" s="104"/>
      <c r="L954" s="50">
        <v>38</v>
      </c>
      <c r="M954" s="41"/>
      <c r="N954" s="41"/>
      <c r="O954" s="41"/>
      <c r="P954" t="s">
        <v>1776</v>
      </c>
      <c r="T954" s="392"/>
    </row>
    <row r="955" spans="1:20" ht="60" x14ac:dyDescent="0.2">
      <c r="A955" s="426">
        <v>943</v>
      </c>
      <c r="B955" s="413" t="s">
        <v>1679</v>
      </c>
      <c r="C955" s="425" t="s">
        <v>480</v>
      </c>
      <c r="D955" s="103"/>
      <c r="E955" s="422" t="s">
        <v>1650</v>
      </c>
      <c r="F955" s="415" t="s">
        <v>1509</v>
      </c>
      <c r="G955" s="41">
        <v>2020</v>
      </c>
      <c r="H955" s="50">
        <v>38</v>
      </c>
      <c r="I955" s="104">
        <v>40000</v>
      </c>
      <c r="J955" s="387">
        <f t="shared" si="44"/>
        <v>1520000</v>
      </c>
      <c r="K955" s="104"/>
      <c r="L955" s="50">
        <v>38</v>
      </c>
      <c r="M955" s="41"/>
      <c r="N955" s="41"/>
      <c r="O955" s="41"/>
      <c r="P955" t="s">
        <v>1776</v>
      </c>
      <c r="T955" s="392"/>
    </row>
    <row r="956" spans="1:20" ht="45" x14ac:dyDescent="0.2">
      <c r="A956" s="426">
        <v>944</v>
      </c>
      <c r="B956" s="413" t="s">
        <v>1680</v>
      </c>
      <c r="C956" s="429" t="s">
        <v>485</v>
      </c>
      <c r="D956" s="103"/>
      <c r="E956" s="422" t="s">
        <v>1650</v>
      </c>
      <c r="F956" s="431" t="s">
        <v>1511</v>
      </c>
      <c r="G956" s="41">
        <v>2020</v>
      </c>
      <c r="H956" s="50">
        <v>36</v>
      </c>
      <c r="I956" s="104">
        <v>120000</v>
      </c>
      <c r="J956" s="387">
        <f t="shared" si="44"/>
        <v>4320000</v>
      </c>
      <c r="K956" s="104"/>
      <c r="L956" s="50">
        <v>36</v>
      </c>
      <c r="M956" s="41"/>
      <c r="N956" s="41"/>
      <c r="O956" s="516"/>
      <c r="P956" t="s">
        <v>1776</v>
      </c>
      <c r="T956" s="392"/>
    </row>
    <row r="957" spans="1:20" ht="60" x14ac:dyDescent="0.2">
      <c r="A957" s="426">
        <v>945</v>
      </c>
      <c r="B957" s="413" t="s">
        <v>1680</v>
      </c>
      <c r="C957" s="429" t="s">
        <v>485</v>
      </c>
      <c r="D957" s="103"/>
      <c r="E957" s="422" t="s">
        <v>1650</v>
      </c>
      <c r="F957" s="431" t="s">
        <v>1512</v>
      </c>
      <c r="G957" s="41">
        <v>2020</v>
      </c>
      <c r="H957" s="50">
        <v>36</v>
      </c>
      <c r="I957" s="104">
        <v>45000</v>
      </c>
      <c r="J957" s="387">
        <f t="shared" si="44"/>
        <v>1620000</v>
      </c>
      <c r="K957" s="104"/>
      <c r="L957" s="50">
        <v>36</v>
      </c>
      <c r="M957" s="41"/>
      <c r="N957" s="41"/>
      <c r="O957" s="41"/>
      <c r="P957" t="s">
        <v>1776</v>
      </c>
      <c r="T957" s="392"/>
    </row>
    <row r="958" spans="1:20" ht="60" x14ac:dyDescent="0.2">
      <c r="A958" s="426">
        <v>946</v>
      </c>
      <c r="B958" s="413" t="s">
        <v>1680</v>
      </c>
      <c r="C958" s="429" t="s">
        <v>485</v>
      </c>
      <c r="D958" s="103"/>
      <c r="E958" s="422" t="s">
        <v>1650</v>
      </c>
      <c r="F958" s="431" t="s">
        <v>1513</v>
      </c>
      <c r="G958" s="41">
        <v>2020</v>
      </c>
      <c r="H958" s="50">
        <v>36</v>
      </c>
      <c r="I958" s="104">
        <v>40000</v>
      </c>
      <c r="J958" s="387">
        <f t="shared" si="44"/>
        <v>1440000</v>
      </c>
      <c r="K958" s="104"/>
      <c r="L958" s="50">
        <v>36</v>
      </c>
      <c r="M958" s="41"/>
      <c r="N958" s="41"/>
      <c r="O958" s="41"/>
      <c r="P958" t="s">
        <v>1776</v>
      </c>
      <c r="T958" s="392"/>
    </row>
    <row r="959" spans="1:20" ht="45" x14ac:dyDescent="0.2">
      <c r="A959" s="426">
        <v>947</v>
      </c>
      <c r="B959" s="413" t="s">
        <v>1680</v>
      </c>
      <c r="C959" s="429" t="s">
        <v>485</v>
      </c>
      <c r="D959" s="103"/>
      <c r="E959" s="422" t="s">
        <v>1650</v>
      </c>
      <c r="F959" s="431" t="s">
        <v>1514</v>
      </c>
      <c r="G959" s="41">
        <v>2020</v>
      </c>
      <c r="H959" s="50">
        <v>36</v>
      </c>
      <c r="I959" s="104">
        <v>120000</v>
      </c>
      <c r="J959" s="387">
        <f t="shared" si="44"/>
        <v>4320000</v>
      </c>
      <c r="K959" s="104"/>
      <c r="L959" s="50">
        <v>36</v>
      </c>
      <c r="M959" s="41"/>
      <c r="N959" s="41"/>
      <c r="O959" s="516"/>
      <c r="P959" t="s">
        <v>1776</v>
      </c>
      <c r="T959" s="392"/>
    </row>
    <row r="960" spans="1:20" ht="60" x14ac:dyDescent="0.2">
      <c r="A960" s="426">
        <v>948</v>
      </c>
      <c r="B960" s="413" t="s">
        <v>1680</v>
      </c>
      <c r="C960" s="429" t="s">
        <v>485</v>
      </c>
      <c r="D960" s="103"/>
      <c r="E960" s="422" t="s">
        <v>1650</v>
      </c>
      <c r="F960" s="431" t="s">
        <v>1515</v>
      </c>
      <c r="G960" s="41">
        <v>2020</v>
      </c>
      <c r="H960" s="50">
        <v>36</v>
      </c>
      <c r="I960" s="104">
        <v>40000</v>
      </c>
      <c r="J960" s="387">
        <f t="shared" si="44"/>
        <v>1440000</v>
      </c>
      <c r="K960" s="104"/>
      <c r="L960" s="50">
        <v>36</v>
      </c>
      <c r="M960" s="41"/>
      <c r="N960" s="41"/>
      <c r="O960" s="41"/>
      <c r="P960" t="s">
        <v>1776</v>
      </c>
      <c r="T960" s="392"/>
    </row>
    <row r="961" spans="1:20" ht="60" x14ac:dyDescent="0.2">
      <c r="A961" s="426">
        <v>949</v>
      </c>
      <c r="B961" s="413" t="s">
        <v>1680</v>
      </c>
      <c r="C961" s="429" t="s">
        <v>485</v>
      </c>
      <c r="D961" s="103"/>
      <c r="E961" s="422" t="s">
        <v>1650</v>
      </c>
      <c r="F961" s="431" t="s">
        <v>1516</v>
      </c>
      <c r="G961" s="41">
        <v>2020</v>
      </c>
      <c r="H961" s="50">
        <v>36</v>
      </c>
      <c r="I961" s="104">
        <v>40000</v>
      </c>
      <c r="J961" s="387">
        <f t="shared" si="44"/>
        <v>1440000</v>
      </c>
      <c r="K961" s="104"/>
      <c r="L961" s="50">
        <v>36</v>
      </c>
      <c r="M961" s="41"/>
      <c r="N961" s="41"/>
      <c r="O961" s="41"/>
      <c r="P961" t="s">
        <v>1776</v>
      </c>
      <c r="T961" s="392"/>
    </row>
    <row r="962" spans="1:20" ht="45" x14ac:dyDescent="0.2">
      <c r="A962" s="426">
        <v>950</v>
      </c>
      <c r="B962" s="413" t="s">
        <v>1680</v>
      </c>
      <c r="C962" s="429" t="s">
        <v>485</v>
      </c>
      <c r="D962" s="103"/>
      <c r="E962" s="422" t="s">
        <v>1650</v>
      </c>
      <c r="F962" s="431" t="s">
        <v>1517</v>
      </c>
      <c r="G962" s="41">
        <v>2020</v>
      </c>
      <c r="H962" s="50">
        <v>36</v>
      </c>
      <c r="I962" s="104">
        <v>100000</v>
      </c>
      <c r="J962" s="387">
        <f t="shared" si="44"/>
        <v>3600000</v>
      </c>
      <c r="K962" s="104"/>
      <c r="L962" s="50">
        <v>36</v>
      </c>
      <c r="M962" s="41"/>
      <c r="N962" s="41"/>
      <c r="O962" s="41"/>
      <c r="P962" t="s">
        <v>1776</v>
      </c>
      <c r="T962" s="392"/>
    </row>
    <row r="963" spans="1:20" ht="60" x14ac:dyDescent="0.2">
      <c r="A963" s="426">
        <v>951</v>
      </c>
      <c r="B963" s="413" t="s">
        <v>1680</v>
      </c>
      <c r="C963" s="429" t="s">
        <v>485</v>
      </c>
      <c r="D963" s="103"/>
      <c r="E963" s="422" t="s">
        <v>1650</v>
      </c>
      <c r="F963" s="431" t="s">
        <v>1518</v>
      </c>
      <c r="G963" s="41">
        <v>2020</v>
      </c>
      <c r="H963" s="50">
        <v>36</v>
      </c>
      <c r="I963" s="104">
        <v>40000</v>
      </c>
      <c r="J963" s="387">
        <f t="shared" si="44"/>
        <v>1440000</v>
      </c>
      <c r="K963" s="104"/>
      <c r="L963" s="50">
        <v>36</v>
      </c>
      <c r="M963" s="41"/>
      <c r="N963" s="41"/>
      <c r="O963" s="516"/>
      <c r="P963" t="s">
        <v>1776</v>
      </c>
      <c r="T963" s="392"/>
    </row>
    <row r="964" spans="1:20" ht="60" x14ac:dyDescent="0.2">
      <c r="A964" s="426">
        <v>952</v>
      </c>
      <c r="B964" s="413" t="s">
        <v>1680</v>
      </c>
      <c r="C964" s="429" t="s">
        <v>485</v>
      </c>
      <c r="D964" s="103"/>
      <c r="E964" s="422" t="s">
        <v>1650</v>
      </c>
      <c r="F964" s="431" t="s">
        <v>1519</v>
      </c>
      <c r="G964" s="41">
        <v>2020</v>
      </c>
      <c r="H964" s="50">
        <v>36</v>
      </c>
      <c r="I964" s="104">
        <v>40000</v>
      </c>
      <c r="J964" s="387">
        <f t="shared" si="44"/>
        <v>1440000</v>
      </c>
      <c r="K964" s="104"/>
      <c r="L964" s="50">
        <v>36</v>
      </c>
      <c r="M964" s="41"/>
      <c r="N964" s="41"/>
      <c r="O964" s="41"/>
      <c r="P964" t="s">
        <v>1776</v>
      </c>
      <c r="T964" s="392"/>
    </row>
    <row r="965" spans="1:20" ht="38.25" x14ac:dyDescent="0.2">
      <c r="A965" s="426">
        <v>953</v>
      </c>
      <c r="B965" s="416" t="s">
        <v>1681</v>
      </c>
      <c r="C965" s="430" t="s">
        <v>477</v>
      </c>
      <c r="D965" s="103"/>
      <c r="E965" s="422" t="s">
        <v>1650</v>
      </c>
      <c r="F965" s="427" t="s">
        <v>1520</v>
      </c>
      <c r="G965" s="41">
        <v>2020</v>
      </c>
      <c r="H965" s="50">
        <v>36</v>
      </c>
      <c r="I965" s="104">
        <v>100000</v>
      </c>
      <c r="J965" s="387">
        <f t="shared" si="44"/>
        <v>3600000</v>
      </c>
      <c r="K965" s="104"/>
      <c r="L965" s="50">
        <v>36</v>
      </c>
      <c r="M965" s="41"/>
      <c r="N965" s="41"/>
      <c r="O965" s="41"/>
      <c r="P965" t="s">
        <v>1776</v>
      </c>
      <c r="T965" s="392"/>
    </row>
    <row r="966" spans="1:20" ht="51" x14ac:dyDescent="0.2">
      <c r="A966" s="426">
        <v>954</v>
      </c>
      <c r="B966" s="416" t="s">
        <v>1681</v>
      </c>
      <c r="C966" s="430" t="s">
        <v>477</v>
      </c>
      <c r="D966" s="103"/>
      <c r="E966" s="422" t="s">
        <v>1650</v>
      </c>
      <c r="F966" s="427" t="s">
        <v>1521</v>
      </c>
      <c r="G966" s="41">
        <v>2020</v>
      </c>
      <c r="H966" s="50">
        <v>36</v>
      </c>
      <c r="I966" s="104">
        <v>40000</v>
      </c>
      <c r="J966" s="387">
        <f t="shared" si="44"/>
        <v>1440000</v>
      </c>
      <c r="K966" s="104"/>
      <c r="L966" s="50">
        <v>36</v>
      </c>
      <c r="M966" s="41"/>
      <c r="N966" s="41"/>
      <c r="O966" s="516"/>
      <c r="P966" t="s">
        <v>1776</v>
      </c>
      <c r="T966" s="392"/>
    </row>
    <row r="967" spans="1:20" ht="51" x14ac:dyDescent="0.2">
      <c r="A967" s="426">
        <v>955</v>
      </c>
      <c r="B967" s="416" t="s">
        <v>1681</v>
      </c>
      <c r="C967" s="430" t="s">
        <v>477</v>
      </c>
      <c r="D967" s="103"/>
      <c r="E967" s="422" t="s">
        <v>1650</v>
      </c>
      <c r="F967" s="427" t="s">
        <v>1522</v>
      </c>
      <c r="G967" s="41">
        <v>2020</v>
      </c>
      <c r="H967" s="50">
        <v>36</v>
      </c>
      <c r="I967" s="104">
        <v>40000</v>
      </c>
      <c r="J967" s="387">
        <f t="shared" si="44"/>
        <v>1440000</v>
      </c>
      <c r="K967" s="104"/>
      <c r="L967" s="50">
        <v>36</v>
      </c>
      <c r="M967" s="41"/>
      <c r="N967" s="41"/>
      <c r="O967" s="41"/>
      <c r="P967" t="s">
        <v>1776</v>
      </c>
      <c r="T967" s="392"/>
    </row>
    <row r="968" spans="1:20" ht="38.25" x14ac:dyDescent="0.2">
      <c r="A968" s="426">
        <v>956</v>
      </c>
      <c r="B968" s="416" t="s">
        <v>1681</v>
      </c>
      <c r="C968" s="430" t="s">
        <v>477</v>
      </c>
      <c r="D968" s="103"/>
      <c r="E968" s="422" t="s">
        <v>1650</v>
      </c>
      <c r="F968" s="427" t="s">
        <v>1523</v>
      </c>
      <c r="G968" s="41">
        <v>2020</v>
      </c>
      <c r="H968" s="50">
        <v>36</v>
      </c>
      <c r="I968" s="104">
        <v>120000</v>
      </c>
      <c r="J968" s="387">
        <f t="shared" si="44"/>
        <v>4320000</v>
      </c>
      <c r="K968" s="104"/>
      <c r="L968" s="50">
        <v>36</v>
      </c>
      <c r="M968" s="41"/>
      <c r="N968" s="41"/>
      <c r="O968" s="41"/>
      <c r="P968" t="s">
        <v>1776</v>
      </c>
      <c r="T968" s="392"/>
    </row>
    <row r="969" spans="1:20" ht="51" x14ac:dyDescent="0.2">
      <c r="A969" s="426">
        <v>957</v>
      </c>
      <c r="B969" s="416" t="s">
        <v>1681</v>
      </c>
      <c r="C969" s="430" t="s">
        <v>477</v>
      </c>
      <c r="D969" s="103"/>
      <c r="E969" s="422" t="s">
        <v>1650</v>
      </c>
      <c r="F969" s="427" t="s">
        <v>1524</v>
      </c>
      <c r="G969" s="41">
        <v>2020</v>
      </c>
      <c r="H969" s="50">
        <v>36</v>
      </c>
      <c r="I969" s="104">
        <v>40000</v>
      </c>
      <c r="J969" s="387">
        <f t="shared" si="44"/>
        <v>1440000</v>
      </c>
      <c r="K969" s="104"/>
      <c r="L969" s="50">
        <v>36</v>
      </c>
      <c r="M969" s="41"/>
      <c r="N969" s="41"/>
      <c r="O969" s="41"/>
      <c r="P969" t="s">
        <v>1776</v>
      </c>
      <c r="T969" s="392"/>
    </row>
    <row r="970" spans="1:20" ht="51" x14ac:dyDescent="0.2">
      <c r="A970" s="426">
        <v>958</v>
      </c>
      <c r="B970" s="416" t="s">
        <v>1681</v>
      </c>
      <c r="C970" s="430" t="s">
        <v>477</v>
      </c>
      <c r="D970" s="103"/>
      <c r="E970" s="422" t="s">
        <v>1650</v>
      </c>
      <c r="F970" s="427" t="s">
        <v>1525</v>
      </c>
      <c r="G970" s="41">
        <v>2020</v>
      </c>
      <c r="H970" s="50">
        <v>36</v>
      </c>
      <c r="I970" s="104">
        <v>40000</v>
      </c>
      <c r="J970" s="387">
        <f t="shared" si="44"/>
        <v>1440000</v>
      </c>
      <c r="K970" s="104"/>
      <c r="L970" s="50">
        <v>36</v>
      </c>
      <c r="M970" s="41"/>
      <c r="N970" s="41"/>
      <c r="O970" s="516"/>
      <c r="P970" t="s">
        <v>1776</v>
      </c>
      <c r="T970" s="392"/>
    </row>
    <row r="971" spans="1:20" ht="38.25" x14ac:dyDescent="0.2">
      <c r="A971" s="426">
        <v>959</v>
      </c>
      <c r="B971" s="416" t="s">
        <v>1681</v>
      </c>
      <c r="C971" s="430" t="s">
        <v>477</v>
      </c>
      <c r="D971" s="103"/>
      <c r="E971" s="422" t="s">
        <v>1650</v>
      </c>
      <c r="F971" s="427" t="s">
        <v>1526</v>
      </c>
      <c r="G971" s="41">
        <v>2020</v>
      </c>
      <c r="H971" s="50">
        <v>36</v>
      </c>
      <c r="I971" s="104">
        <v>100000</v>
      </c>
      <c r="J971" s="387">
        <f t="shared" si="44"/>
        <v>3600000</v>
      </c>
      <c r="K971" s="104"/>
      <c r="L971" s="50">
        <v>36</v>
      </c>
      <c r="M971" s="41"/>
      <c r="N971" s="41"/>
      <c r="O971" s="41"/>
      <c r="P971" t="s">
        <v>1776</v>
      </c>
      <c r="T971" s="392"/>
    </row>
    <row r="972" spans="1:20" ht="51" x14ac:dyDescent="0.2">
      <c r="A972" s="426">
        <v>960</v>
      </c>
      <c r="B972" s="416" t="s">
        <v>1681</v>
      </c>
      <c r="C972" s="430" t="s">
        <v>477</v>
      </c>
      <c r="D972" s="103"/>
      <c r="E972" s="422" t="s">
        <v>1650</v>
      </c>
      <c r="F972" s="427" t="s">
        <v>1527</v>
      </c>
      <c r="G972" s="41">
        <v>2020</v>
      </c>
      <c r="H972" s="50">
        <v>36</v>
      </c>
      <c r="I972" s="104">
        <v>40000</v>
      </c>
      <c r="J972" s="387">
        <f t="shared" si="44"/>
        <v>1440000</v>
      </c>
      <c r="K972" s="104"/>
      <c r="L972" s="50">
        <v>36</v>
      </c>
      <c r="M972" s="41"/>
      <c r="N972" s="41"/>
      <c r="O972" s="41"/>
      <c r="P972" t="s">
        <v>1776</v>
      </c>
      <c r="T972" s="392"/>
    </row>
    <row r="973" spans="1:20" ht="51" x14ac:dyDescent="0.2">
      <c r="A973" s="426">
        <v>961</v>
      </c>
      <c r="B973" s="416" t="s">
        <v>1681</v>
      </c>
      <c r="C973" s="430" t="s">
        <v>477</v>
      </c>
      <c r="D973" s="103"/>
      <c r="E973" s="422" t="s">
        <v>1650</v>
      </c>
      <c r="F973" s="427" t="s">
        <v>1528</v>
      </c>
      <c r="G973" s="41">
        <v>2020</v>
      </c>
      <c r="H973" s="50">
        <v>36</v>
      </c>
      <c r="I973" s="104">
        <v>40000</v>
      </c>
      <c r="J973" s="387">
        <f t="shared" si="44"/>
        <v>1440000</v>
      </c>
      <c r="K973" s="104"/>
      <c r="L973" s="50">
        <v>36</v>
      </c>
      <c r="M973" s="41"/>
      <c r="N973" s="41"/>
      <c r="O973" s="516"/>
      <c r="P973" t="s">
        <v>1776</v>
      </c>
      <c r="T973" s="392"/>
    </row>
    <row r="974" spans="1:20" ht="38.25" x14ac:dyDescent="0.2">
      <c r="A974" s="426">
        <v>962</v>
      </c>
      <c r="B974" s="413" t="s">
        <v>1680</v>
      </c>
      <c r="C974" s="425" t="s">
        <v>487</v>
      </c>
      <c r="D974" s="103"/>
      <c r="E974" s="422" t="s">
        <v>1650</v>
      </c>
      <c r="F974" s="427" t="s">
        <v>1529</v>
      </c>
      <c r="G974" s="41">
        <v>2020</v>
      </c>
      <c r="H974" s="50">
        <v>36</v>
      </c>
      <c r="I974" s="104">
        <v>90000</v>
      </c>
      <c r="J974" s="387">
        <f t="shared" si="44"/>
        <v>3240000</v>
      </c>
      <c r="K974" s="104"/>
      <c r="L974" s="50">
        <v>36</v>
      </c>
      <c r="M974" s="41"/>
      <c r="N974" s="41"/>
      <c r="O974" s="41"/>
      <c r="P974" t="s">
        <v>1776</v>
      </c>
      <c r="T974" s="392"/>
    </row>
    <row r="975" spans="1:20" ht="51" x14ac:dyDescent="0.2">
      <c r="A975" s="426">
        <v>963</v>
      </c>
      <c r="B975" s="413" t="s">
        <v>1680</v>
      </c>
      <c r="C975" s="425" t="s">
        <v>487</v>
      </c>
      <c r="D975" s="103"/>
      <c r="E975" s="422" t="s">
        <v>1650</v>
      </c>
      <c r="F975" s="427" t="s">
        <v>1530</v>
      </c>
      <c r="G975" s="41">
        <v>2020</v>
      </c>
      <c r="H975" s="50">
        <v>36</v>
      </c>
      <c r="I975" s="104">
        <v>40000</v>
      </c>
      <c r="J975" s="387">
        <f t="shared" si="44"/>
        <v>1440000</v>
      </c>
      <c r="K975" s="104"/>
      <c r="L975" s="50">
        <v>36</v>
      </c>
      <c r="M975" s="41"/>
      <c r="N975" s="41"/>
      <c r="O975" s="41"/>
      <c r="P975" t="s">
        <v>1776</v>
      </c>
      <c r="T975" s="392"/>
    </row>
    <row r="976" spans="1:20" ht="51" x14ac:dyDescent="0.2">
      <c r="A976" s="426">
        <v>964</v>
      </c>
      <c r="B976" s="413" t="s">
        <v>1680</v>
      </c>
      <c r="C976" s="425" t="s">
        <v>487</v>
      </c>
      <c r="D976" s="103"/>
      <c r="E976" s="422" t="s">
        <v>1650</v>
      </c>
      <c r="F976" s="427" t="s">
        <v>1531</v>
      </c>
      <c r="G976" s="41">
        <v>2020</v>
      </c>
      <c r="H976" s="50">
        <v>36</v>
      </c>
      <c r="I976" s="104">
        <v>40000</v>
      </c>
      <c r="J976" s="387">
        <f t="shared" si="44"/>
        <v>1440000</v>
      </c>
      <c r="K976" s="104"/>
      <c r="L976" s="50">
        <v>36</v>
      </c>
      <c r="M976" s="41"/>
      <c r="N976" s="41"/>
      <c r="O976" s="41"/>
      <c r="P976" t="s">
        <v>1776</v>
      </c>
      <c r="T976" s="392"/>
    </row>
    <row r="977" spans="1:20" ht="38.25" x14ac:dyDescent="0.2">
      <c r="A977" s="426">
        <v>965</v>
      </c>
      <c r="B977" s="413" t="s">
        <v>1680</v>
      </c>
      <c r="C977" s="425" t="s">
        <v>487</v>
      </c>
      <c r="D977" s="103"/>
      <c r="E977" s="422" t="s">
        <v>1650</v>
      </c>
      <c r="F977" s="427" t="s">
        <v>1532</v>
      </c>
      <c r="G977" s="41">
        <v>2020</v>
      </c>
      <c r="H977" s="50">
        <v>36</v>
      </c>
      <c r="I977" s="104">
        <v>110000</v>
      </c>
      <c r="J977" s="387">
        <f t="shared" si="44"/>
        <v>3960000</v>
      </c>
      <c r="K977" s="104"/>
      <c r="L977" s="50">
        <v>36</v>
      </c>
      <c r="M977" s="41"/>
      <c r="N977" s="41"/>
      <c r="O977" s="516"/>
      <c r="P977" t="s">
        <v>1776</v>
      </c>
      <c r="T977" s="392"/>
    </row>
    <row r="978" spans="1:20" ht="51" x14ac:dyDescent="0.2">
      <c r="A978" s="426">
        <v>966</v>
      </c>
      <c r="B978" s="413" t="s">
        <v>1680</v>
      </c>
      <c r="C978" s="425" t="s">
        <v>487</v>
      </c>
      <c r="D978" s="103"/>
      <c r="E978" s="422" t="s">
        <v>1650</v>
      </c>
      <c r="F978" s="427" t="s">
        <v>1533</v>
      </c>
      <c r="G978" s="41">
        <v>2020</v>
      </c>
      <c r="H978" s="50">
        <v>36</v>
      </c>
      <c r="I978" s="104">
        <v>40000</v>
      </c>
      <c r="J978" s="387">
        <f t="shared" si="44"/>
        <v>1440000</v>
      </c>
      <c r="K978" s="104"/>
      <c r="L978" s="50">
        <v>36</v>
      </c>
      <c r="M978" s="41"/>
      <c r="N978" s="41"/>
      <c r="O978" s="41"/>
      <c r="P978" t="s">
        <v>1776</v>
      </c>
      <c r="T978" s="392"/>
    </row>
    <row r="979" spans="1:20" ht="51" x14ac:dyDescent="0.2">
      <c r="A979" s="426">
        <v>967</v>
      </c>
      <c r="B979" s="413" t="s">
        <v>1680</v>
      </c>
      <c r="C979" s="425" t="s">
        <v>487</v>
      </c>
      <c r="D979" s="103"/>
      <c r="E979" s="422" t="s">
        <v>1650</v>
      </c>
      <c r="F979" s="427" t="s">
        <v>1534</v>
      </c>
      <c r="G979" s="41">
        <v>2020</v>
      </c>
      <c r="H979" s="50">
        <v>36</v>
      </c>
      <c r="I979" s="104">
        <v>35000</v>
      </c>
      <c r="J979" s="387">
        <f t="shared" si="44"/>
        <v>1260000</v>
      </c>
      <c r="K979" s="104"/>
      <c r="L979" s="50">
        <v>36</v>
      </c>
      <c r="M979" s="41"/>
      <c r="N979" s="41"/>
      <c r="O979" s="41"/>
      <c r="P979" t="s">
        <v>1776</v>
      </c>
      <c r="T979" s="392"/>
    </row>
    <row r="980" spans="1:20" ht="38.25" x14ac:dyDescent="0.2">
      <c r="A980" s="426">
        <v>968</v>
      </c>
      <c r="B980" s="413" t="s">
        <v>1680</v>
      </c>
      <c r="C980" s="425" t="s">
        <v>487</v>
      </c>
      <c r="D980" s="103"/>
      <c r="E980" s="422" t="s">
        <v>1650</v>
      </c>
      <c r="F980" s="427" t="s">
        <v>1535</v>
      </c>
      <c r="G980" s="41">
        <v>2020</v>
      </c>
      <c r="H980" s="50">
        <v>36</v>
      </c>
      <c r="I980" s="104">
        <v>100000</v>
      </c>
      <c r="J980" s="387">
        <f t="shared" si="44"/>
        <v>3600000</v>
      </c>
      <c r="K980" s="104"/>
      <c r="L980" s="50">
        <v>36</v>
      </c>
      <c r="M980" s="41"/>
      <c r="N980" s="41"/>
      <c r="O980" s="516"/>
      <c r="P980" t="s">
        <v>1776</v>
      </c>
      <c r="T980" s="392"/>
    </row>
    <row r="981" spans="1:20" ht="51" x14ac:dyDescent="0.2">
      <c r="A981" s="426">
        <v>969</v>
      </c>
      <c r="B981" s="413" t="s">
        <v>1680</v>
      </c>
      <c r="C981" s="425" t="s">
        <v>487</v>
      </c>
      <c r="D981" s="103"/>
      <c r="E981" s="422" t="s">
        <v>1650</v>
      </c>
      <c r="F981" s="427" t="s">
        <v>1536</v>
      </c>
      <c r="G981" s="41">
        <v>2020</v>
      </c>
      <c r="H981" s="50">
        <v>36</v>
      </c>
      <c r="I981" s="104">
        <v>40000</v>
      </c>
      <c r="J981" s="387">
        <f t="shared" si="44"/>
        <v>1440000</v>
      </c>
      <c r="K981" s="104"/>
      <c r="L981" s="50">
        <v>36</v>
      </c>
      <c r="M981" s="41"/>
      <c r="N981" s="41"/>
      <c r="O981" s="41"/>
      <c r="P981" t="s">
        <v>1776</v>
      </c>
      <c r="T981" s="392"/>
    </row>
    <row r="982" spans="1:20" ht="51" x14ac:dyDescent="0.2">
      <c r="A982" s="426">
        <v>970</v>
      </c>
      <c r="B982" s="413" t="s">
        <v>1680</v>
      </c>
      <c r="C982" s="425" t="s">
        <v>487</v>
      </c>
      <c r="D982" s="103"/>
      <c r="E982" s="422" t="s">
        <v>1650</v>
      </c>
      <c r="F982" s="427" t="s">
        <v>1537</v>
      </c>
      <c r="G982" s="41">
        <v>2020</v>
      </c>
      <c r="H982" s="50">
        <v>36</v>
      </c>
      <c r="I982" s="104">
        <v>35000</v>
      </c>
      <c r="J982" s="387">
        <f t="shared" si="44"/>
        <v>1260000</v>
      </c>
      <c r="K982" s="104"/>
      <c r="L982" s="50">
        <v>36</v>
      </c>
      <c r="M982" s="41"/>
      <c r="N982" s="41"/>
      <c r="O982" s="41"/>
      <c r="P982" t="s">
        <v>1776</v>
      </c>
      <c r="T982" s="392"/>
    </row>
    <row r="983" spans="1:20" ht="51" x14ac:dyDescent="0.2">
      <c r="A983" s="426">
        <v>971</v>
      </c>
      <c r="B983" s="416" t="s">
        <v>1681</v>
      </c>
      <c r="C983" s="430" t="s">
        <v>477</v>
      </c>
      <c r="D983" s="103"/>
      <c r="E983" s="422" t="s">
        <v>1650</v>
      </c>
      <c r="F983" s="427" t="s">
        <v>1538</v>
      </c>
      <c r="G983" s="41">
        <v>2020</v>
      </c>
      <c r="H983" s="50">
        <v>325</v>
      </c>
      <c r="I983" s="104">
        <v>30300</v>
      </c>
      <c r="J983" s="387">
        <f t="shared" si="44"/>
        <v>9847500</v>
      </c>
      <c r="K983" s="104"/>
      <c r="L983" s="50">
        <v>325</v>
      </c>
      <c r="M983" s="41"/>
      <c r="N983" s="41"/>
      <c r="O983" s="41"/>
      <c r="P983" t="s">
        <v>1776</v>
      </c>
      <c r="T983" s="392"/>
    </row>
    <row r="984" spans="1:20" ht="30" x14ac:dyDescent="0.2">
      <c r="A984" s="426">
        <v>972</v>
      </c>
      <c r="B984" s="427" t="s">
        <v>1682</v>
      </c>
      <c r="C984" s="425" t="s">
        <v>1129</v>
      </c>
      <c r="D984" s="103"/>
      <c r="E984" s="422" t="s">
        <v>1650</v>
      </c>
      <c r="F984" s="415" t="s">
        <v>1539</v>
      </c>
      <c r="G984" s="41">
        <v>2020</v>
      </c>
      <c r="H984" s="50">
        <v>3</v>
      </c>
      <c r="I984" s="104">
        <v>55100</v>
      </c>
      <c r="J984" s="387">
        <f t="shared" si="44"/>
        <v>165300</v>
      </c>
      <c r="K984" s="104"/>
      <c r="L984" s="50">
        <v>3</v>
      </c>
      <c r="M984" s="41"/>
      <c r="N984" s="41"/>
      <c r="O984" s="516"/>
      <c r="P984" t="s">
        <v>1776</v>
      </c>
      <c r="T984" s="392"/>
    </row>
    <row r="985" spans="1:20" ht="60" x14ac:dyDescent="0.2">
      <c r="A985" s="426">
        <v>973</v>
      </c>
      <c r="B985" s="421" t="s">
        <v>1678</v>
      </c>
      <c r="C985" s="429" t="s">
        <v>491</v>
      </c>
      <c r="D985" s="103"/>
      <c r="E985" s="422" t="s">
        <v>1650</v>
      </c>
      <c r="F985" s="415" t="s">
        <v>1540</v>
      </c>
      <c r="G985" s="41">
        <v>2020</v>
      </c>
      <c r="H985" s="50">
        <v>2</v>
      </c>
      <c r="I985" s="104">
        <v>80000</v>
      </c>
      <c r="J985" s="387">
        <f t="shared" si="44"/>
        <v>160000</v>
      </c>
      <c r="K985" s="104"/>
      <c r="L985" s="50">
        <v>2</v>
      </c>
      <c r="M985" s="41"/>
      <c r="N985" s="41"/>
      <c r="O985" s="41"/>
      <c r="P985" t="s">
        <v>1776</v>
      </c>
      <c r="T985" s="392"/>
    </row>
    <row r="986" spans="1:20" ht="60" x14ac:dyDescent="0.2">
      <c r="A986" s="426">
        <v>974</v>
      </c>
      <c r="B986" s="421" t="s">
        <v>1678</v>
      </c>
      <c r="C986" s="429" t="s">
        <v>491</v>
      </c>
      <c r="D986" s="103"/>
      <c r="E986" s="422" t="s">
        <v>1650</v>
      </c>
      <c r="F986" s="415" t="s">
        <v>1541</v>
      </c>
      <c r="G986" s="41">
        <v>2020</v>
      </c>
      <c r="H986" s="50">
        <v>2</v>
      </c>
      <c r="I986" s="104">
        <v>70000</v>
      </c>
      <c r="J986" s="387">
        <f t="shared" si="44"/>
        <v>140000</v>
      </c>
      <c r="K986" s="104"/>
      <c r="L986" s="50">
        <v>2</v>
      </c>
      <c r="M986" s="41"/>
      <c r="N986" s="41"/>
      <c r="O986" s="41"/>
      <c r="P986" t="s">
        <v>1776</v>
      </c>
      <c r="T986" s="392"/>
    </row>
    <row r="987" spans="1:20" ht="51" x14ac:dyDescent="0.2">
      <c r="A987" s="426">
        <v>975</v>
      </c>
      <c r="B987" s="416" t="s">
        <v>1681</v>
      </c>
      <c r="C987" s="425" t="s">
        <v>1565</v>
      </c>
      <c r="D987" s="103"/>
      <c r="E987" s="422" t="s">
        <v>1650</v>
      </c>
      <c r="F987" s="427" t="s">
        <v>1542</v>
      </c>
      <c r="G987" s="41">
        <v>2020</v>
      </c>
      <c r="H987" s="50">
        <v>36</v>
      </c>
      <c r="I987" s="104">
        <v>120000</v>
      </c>
      <c r="J987" s="387">
        <f t="shared" si="44"/>
        <v>4320000</v>
      </c>
      <c r="K987" s="104"/>
      <c r="L987" s="50">
        <v>36</v>
      </c>
      <c r="M987" s="41"/>
      <c r="N987" s="41"/>
      <c r="O987" s="41"/>
      <c r="P987" t="s">
        <v>1776</v>
      </c>
      <c r="T987" s="392"/>
    </row>
    <row r="988" spans="1:20" ht="51" x14ac:dyDescent="0.2">
      <c r="A988" s="426">
        <v>976</v>
      </c>
      <c r="B988" s="416" t="s">
        <v>1681</v>
      </c>
      <c r="C988" s="429" t="s">
        <v>1565</v>
      </c>
      <c r="D988" s="103"/>
      <c r="E988" s="422" t="s">
        <v>1650</v>
      </c>
      <c r="F988" s="427" t="s">
        <v>1543</v>
      </c>
      <c r="G988" s="41">
        <v>2020</v>
      </c>
      <c r="H988" s="50">
        <v>36</v>
      </c>
      <c r="I988" s="104">
        <v>40000</v>
      </c>
      <c r="J988" s="387">
        <f t="shared" si="44"/>
        <v>1440000</v>
      </c>
      <c r="K988" s="104"/>
      <c r="L988" s="50">
        <v>36</v>
      </c>
      <c r="M988" s="41"/>
      <c r="N988" s="41"/>
      <c r="O988" s="516"/>
      <c r="P988" t="s">
        <v>1776</v>
      </c>
      <c r="T988" s="392"/>
    </row>
    <row r="989" spans="1:20" ht="51" x14ac:dyDescent="0.2">
      <c r="A989" s="426">
        <v>977</v>
      </c>
      <c r="B989" s="416" t="s">
        <v>1681</v>
      </c>
      <c r="C989" s="429" t="s">
        <v>1565</v>
      </c>
      <c r="D989" s="103"/>
      <c r="E989" s="422" t="s">
        <v>1650</v>
      </c>
      <c r="F989" s="427" t="s">
        <v>1544</v>
      </c>
      <c r="G989" s="41">
        <v>2020</v>
      </c>
      <c r="H989" s="50">
        <v>36</v>
      </c>
      <c r="I989" s="104">
        <v>40000</v>
      </c>
      <c r="J989" s="387">
        <f t="shared" si="44"/>
        <v>1440000</v>
      </c>
      <c r="K989" s="104"/>
      <c r="L989" s="50">
        <v>36</v>
      </c>
      <c r="M989" s="41"/>
      <c r="N989" s="41"/>
      <c r="O989" s="41"/>
      <c r="P989" t="s">
        <v>1776</v>
      </c>
      <c r="T989" s="392"/>
    </row>
    <row r="990" spans="1:20" ht="51" x14ac:dyDescent="0.2">
      <c r="A990" s="426">
        <v>978</v>
      </c>
      <c r="B990" s="416" t="s">
        <v>1681</v>
      </c>
      <c r="C990" s="429" t="s">
        <v>1565</v>
      </c>
      <c r="D990" s="103"/>
      <c r="E990" s="422" t="s">
        <v>1650</v>
      </c>
      <c r="F990" s="427" t="s">
        <v>1545</v>
      </c>
      <c r="G990" s="41">
        <v>2020</v>
      </c>
      <c r="H990" s="50">
        <v>36</v>
      </c>
      <c r="I990" s="104">
        <v>115000</v>
      </c>
      <c r="J990" s="387">
        <f t="shared" si="44"/>
        <v>4140000</v>
      </c>
      <c r="K990" s="104"/>
      <c r="L990" s="50">
        <v>36</v>
      </c>
      <c r="M990" s="41"/>
      <c r="N990" s="41"/>
      <c r="O990" s="41"/>
      <c r="P990" t="s">
        <v>1776</v>
      </c>
      <c r="T990" s="392"/>
    </row>
    <row r="991" spans="1:20" ht="51" x14ac:dyDescent="0.2">
      <c r="A991" s="426">
        <v>979</v>
      </c>
      <c r="B991" s="416" t="s">
        <v>1681</v>
      </c>
      <c r="C991" s="429" t="s">
        <v>1565</v>
      </c>
      <c r="D991" s="103"/>
      <c r="E991" s="422" t="s">
        <v>1650</v>
      </c>
      <c r="F991" s="427" t="s">
        <v>1546</v>
      </c>
      <c r="G991" s="41">
        <v>2020</v>
      </c>
      <c r="H991" s="50">
        <v>36</v>
      </c>
      <c r="I991" s="104">
        <v>40000</v>
      </c>
      <c r="J991" s="387">
        <f t="shared" si="44"/>
        <v>1440000</v>
      </c>
      <c r="K991" s="104"/>
      <c r="L991" s="50">
        <v>36</v>
      </c>
      <c r="M991" s="41"/>
      <c r="N991" s="41"/>
      <c r="O991" s="516"/>
      <c r="P991" t="s">
        <v>1776</v>
      </c>
      <c r="T991" s="392"/>
    </row>
    <row r="992" spans="1:20" ht="51" x14ac:dyDescent="0.2">
      <c r="A992" s="426">
        <v>980</v>
      </c>
      <c r="B992" s="416" t="s">
        <v>1681</v>
      </c>
      <c r="C992" s="429" t="s">
        <v>1565</v>
      </c>
      <c r="D992" s="103"/>
      <c r="E992" s="422" t="s">
        <v>1650</v>
      </c>
      <c r="F992" s="427" t="s">
        <v>1547</v>
      </c>
      <c r="G992" s="41">
        <v>2020</v>
      </c>
      <c r="H992" s="50">
        <v>36</v>
      </c>
      <c r="I992" s="104">
        <v>40000</v>
      </c>
      <c r="J992" s="387">
        <f t="shared" si="44"/>
        <v>1440000</v>
      </c>
      <c r="K992" s="104"/>
      <c r="L992" s="50">
        <v>36</v>
      </c>
      <c r="M992" s="41"/>
      <c r="N992" s="41"/>
      <c r="O992" s="41"/>
      <c r="P992" t="s">
        <v>1776</v>
      </c>
      <c r="T992" s="392"/>
    </row>
    <row r="993" spans="1:20" ht="63.75" x14ac:dyDescent="0.2">
      <c r="A993" s="426">
        <v>981</v>
      </c>
      <c r="B993" s="416" t="s">
        <v>1681</v>
      </c>
      <c r="C993" s="429" t="s">
        <v>1565</v>
      </c>
      <c r="D993" s="103"/>
      <c r="E993" s="422" t="s">
        <v>1650</v>
      </c>
      <c r="F993" s="427" t="s">
        <v>1548</v>
      </c>
      <c r="G993" s="41">
        <v>2020</v>
      </c>
      <c r="H993" s="50">
        <v>36</v>
      </c>
      <c r="I993" s="104">
        <v>110000</v>
      </c>
      <c r="J993" s="387">
        <f t="shared" si="44"/>
        <v>3960000</v>
      </c>
      <c r="K993" s="104"/>
      <c r="L993" s="50">
        <v>36</v>
      </c>
      <c r="M993" s="41"/>
      <c r="N993" s="41"/>
      <c r="O993" s="41"/>
      <c r="P993" t="s">
        <v>1776</v>
      </c>
      <c r="T993" s="392"/>
    </row>
    <row r="994" spans="1:20" ht="51" x14ac:dyDescent="0.2">
      <c r="A994" s="426">
        <v>982</v>
      </c>
      <c r="B994" s="416" t="s">
        <v>1681</v>
      </c>
      <c r="C994" s="429" t="s">
        <v>1565</v>
      </c>
      <c r="D994" s="103"/>
      <c r="E994" s="422" t="s">
        <v>1650</v>
      </c>
      <c r="F994" s="427" t="s">
        <v>1549</v>
      </c>
      <c r="G994" s="41">
        <v>2020</v>
      </c>
      <c r="H994" s="50">
        <v>36</v>
      </c>
      <c r="I994" s="104">
        <v>40000</v>
      </c>
      <c r="J994" s="387">
        <f t="shared" si="44"/>
        <v>1440000</v>
      </c>
      <c r="K994" s="104"/>
      <c r="L994" s="50">
        <v>36</v>
      </c>
      <c r="M994" s="41"/>
      <c r="N994" s="41"/>
      <c r="O994" s="41"/>
      <c r="P994" t="s">
        <v>1776</v>
      </c>
      <c r="T994" s="392"/>
    </row>
    <row r="995" spans="1:20" ht="51" x14ac:dyDescent="0.2">
      <c r="A995" s="426">
        <v>983</v>
      </c>
      <c r="B995" s="416" t="s">
        <v>1681</v>
      </c>
      <c r="C995" s="429" t="s">
        <v>1565</v>
      </c>
      <c r="D995" s="103"/>
      <c r="E995" s="422" t="s">
        <v>1650</v>
      </c>
      <c r="F995" s="427" t="s">
        <v>1550</v>
      </c>
      <c r="G995" s="41">
        <v>2020</v>
      </c>
      <c r="H995" s="50">
        <v>36</v>
      </c>
      <c r="I995" s="104">
        <v>40000</v>
      </c>
      <c r="J995" s="387">
        <f t="shared" si="44"/>
        <v>1440000</v>
      </c>
      <c r="K995" s="104"/>
      <c r="L995" s="50">
        <v>36</v>
      </c>
      <c r="M995" s="41"/>
      <c r="N995" s="41"/>
      <c r="O995" s="516"/>
      <c r="P995" t="s">
        <v>1776</v>
      </c>
      <c r="T995" s="392"/>
    </row>
    <row r="996" spans="1:20" ht="51" x14ac:dyDescent="0.2">
      <c r="A996" s="426">
        <v>984</v>
      </c>
      <c r="B996" s="421" t="s">
        <v>1678</v>
      </c>
      <c r="C996" s="429" t="s">
        <v>491</v>
      </c>
      <c r="D996" s="103"/>
      <c r="E996" s="422" t="s">
        <v>1650</v>
      </c>
      <c r="F996" s="432" t="s">
        <v>1551</v>
      </c>
      <c r="G996" s="41">
        <v>2020</v>
      </c>
      <c r="H996" s="50">
        <v>38</v>
      </c>
      <c r="I996" s="104">
        <v>95000</v>
      </c>
      <c r="J996" s="387">
        <f t="shared" si="44"/>
        <v>3610000</v>
      </c>
      <c r="K996" s="104"/>
      <c r="L996" s="50">
        <v>38</v>
      </c>
      <c r="M996" s="41"/>
      <c r="N996" s="41"/>
      <c r="O996" s="41"/>
      <c r="P996" t="s">
        <v>1776</v>
      </c>
      <c r="T996" s="392"/>
    </row>
    <row r="997" spans="1:20" ht="63.75" x14ac:dyDescent="0.2">
      <c r="A997" s="426">
        <v>985</v>
      </c>
      <c r="B997" s="421" t="s">
        <v>1678</v>
      </c>
      <c r="C997" s="429" t="s">
        <v>491</v>
      </c>
      <c r="D997" s="103"/>
      <c r="E997" s="422" t="s">
        <v>1650</v>
      </c>
      <c r="F997" s="432" t="s">
        <v>1552</v>
      </c>
      <c r="G997" s="41">
        <v>2020</v>
      </c>
      <c r="H997" s="50">
        <v>38</v>
      </c>
      <c r="I997" s="104">
        <v>40000</v>
      </c>
      <c r="J997" s="387">
        <f t="shared" si="44"/>
        <v>1520000</v>
      </c>
      <c r="K997" s="104"/>
      <c r="L997" s="50">
        <v>38</v>
      </c>
      <c r="M997" s="41"/>
      <c r="N997" s="41"/>
      <c r="O997" s="41"/>
      <c r="P997" t="s">
        <v>1776</v>
      </c>
      <c r="T997" s="392"/>
    </row>
    <row r="998" spans="1:20" ht="63.75" x14ac:dyDescent="0.2">
      <c r="A998" s="426">
        <v>986</v>
      </c>
      <c r="B998" s="421" t="s">
        <v>1678</v>
      </c>
      <c r="C998" s="429" t="s">
        <v>491</v>
      </c>
      <c r="D998" s="103"/>
      <c r="E998" s="422" t="s">
        <v>1650</v>
      </c>
      <c r="F998" s="432" t="s">
        <v>1553</v>
      </c>
      <c r="G998" s="41">
        <v>2020</v>
      </c>
      <c r="H998" s="50">
        <v>38</v>
      </c>
      <c r="I998" s="104">
        <v>35000</v>
      </c>
      <c r="J998" s="387">
        <f t="shared" si="44"/>
        <v>1330000</v>
      </c>
      <c r="K998" s="104"/>
      <c r="L998" s="50">
        <v>38</v>
      </c>
      <c r="M998" s="41"/>
      <c r="N998" s="41"/>
      <c r="O998" s="516"/>
      <c r="P998" t="s">
        <v>1776</v>
      </c>
      <c r="T998" s="392"/>
    </row>
    <row r="999" spans="1:20" ht="51" x14ac:dyDescent="0.2">
      <c r="A999" s="426">
        <v>987</v>
      </c>
      <c r="B999" s="421" t="s">
        <v>1678</v>
      </c>
      <c r="C999" s="429" t="s">
        <v>491</v>
      </c>
      <c r="D999" s="103"/>
      <c r="E999" s="422" t="s">
        <v>1650</v>
      </c>
      <c r="F999" s="432" t="s">
        <v>1554</v>
      </c>
      <c r="G999" s="41">
        <v>2020</v>
      </c>
      <c r="H999" s="50">
        <v>38</v>
      </c>
      <c r="I999" s="104">
        <v>100000</v>
      </c>
      <c r="J999" s="387">
        <f t="shared" si="44"/>
        <v>3800000</v>
      </c>
      <c r="K999" s="104"/>
      <c r="L999" s="50">
        <v>38</v>
      </c>
      <c r="M999" s="41"/>
      <c r="N999" s="41"/>
      <c r="O999" s="41"/>
      <c r="P999" t="s">
        <v>1776</v>
      </c>
      <c r="T999" s="392"/>
    </row>
    <row r="1000" spans="1:20" ht="63.75" x14ac:dyDescent="0.2">
      <c r="A1000" s="426">
        <v>988</v>
      </c>
      <c r="B1000" s="421" t="s">
        <v>1678</v>
      </c>
      <c r="C1000" s="429" t="s">
        <v>491</v>
      </c>
      <c r="D1000" s="103"/>
      <c r="E1000" s="422" t="s">
        <v>1650</v>
      </c>
      <c r="F1000" s="432" t="s">
        <v>1555</v>
      </c>
      <c r="G1000" s="41">
        <v>2020</v>
      </c>
      <c r="H1000" s="50">
        <v>38</v>
      </c>
      <c r="I1000" s="104">
        <v>40000</v>
      </c>
      <c r="J1000" s="387">
        <f t="shared" si="44"/>
        <v>1520000</v>
      </c>
      <c r="K1000" s="104"/>
      <c r="L1000" s="50">
        <v>38</v>
      </c>
      <c r="M1000" s="41"/>
      <c r="N1000" s="41"/>
      <c r="O1000" s="41"/>
      <c r="P1000" t="s">
        <v>1776</v>
      </c>
      <c r="T1000" s="392"/>
    </row>
    <row r="1001" spans="1:20" ht="63.75" x14ac:dyDescent="0.2">
      <c r="A1001" s="426">
        <v>989</v>
      </c>
      <c r="B1001" s="421" t="s">
        <v>1678</v>
      </c>
      <c r="C1001" s="429" t="s">
        <v>491</v>
      </c>
      <c r="D1001" s="103"/>
      <c r="E1001" s="422" t="s">
        <v>1650</v>
      </c>
      <c r="F1001" s="432" t="s">
        <v>1556</v>
      </c>
      <c r="G1001" s="41">
        <v>2020</v>
      </c>
      <c r="H1001" s="50">
        <v>38</v>
      </c>
      <c r="I1001" s="104">
        <v>35000</v>
      </c>
      <c r="J1001" s="387">
        <f t="shared" si="44"/>
        <v>1330000</v>
      </c>
      <c r="K1001" s="104"/>
      <c r="L1001" s="50">
        <v>38</v>
      </c>
      <c r="M1001" s="41"/>
      <c r="N1001" s="41"/>
      <c r="O1001" s="516"/>
      <c r="P1001" t="s">
        <v>1776</v>
      </c>
      <c r="T1001" s="392"/>
    </row>
    <row r="1002" spans="1:20" ht="51" x14ac:dyDescent="0.2">
      <c r="A1002" s="426">
        <v>990</v>
      </c>
      <c r="B1002" s="421" t="s">
        <v>1678</v>
      </c>
      <c r="C1002" s="429" t="s">
        <v>491</v>
      </c>
      <c r="D1002" s="103"/>
      <c r="E1002" s="422" t="s">
        <v>1650</v>
      </c>
      <c r="F1002" s="432" t="s">
        <v>1557</v>
      </c>
      <c r="G1002" s="41">
        <v>2020</v>
      </c>
      <c r="H1002" s="50">
        <v>38</v>
      </c>
      <c r="I1002" s="104">
        <v>80000</v>
      </c>
      <c r="J1002" s="387">
        <f t="shared" si="44"/>
        <v>3040000</v>
      </c>
      <c r="K1002" s="104"/>
      <c r="L1002" s="50">
        <v>38</v>
      </c>
      <c r="M1002" s="41"/>
      <c r="N1002" s="41"/>
      <c r="O1002" s="41"/>
      <c r="P1002" t="s">
        <v>1776</v>
      </c>
      <c r="T1002" s="392"/>
    </row>
    <row r="1003" spans="1:20" ht="63.75" x14ac:dyDescent="0.2">
      <c r="A1003" s="426">
        <v>991</v>
      </c>
      <c r="B1003" s="421" t="s">
        <v>1678</v>
      </c>
      <c r="C1003" s="429" t="s">
        <v>491</v>
      </c>
      <c r="D1003" s="103"/>
      <c r="E1003" s="422" t="s">
        <v>1650</v>
      </c>
      <c r="F1003" s="432" t="s">
        <v>1558</v>
      </c>
      <c r="G1003" s="41">
        <v>2020</v>
      </c>
      <c r="H1003" s="50">
        <v>38</v>
      </c>
      <c r="I1003" s="104">
        <v>40000</v>
      </c>
      <c r="J1003" s="387">
        <f t="shared" si="44"/>
        <v>1520000</v>
      </c>
      <c r="K1003" s="104"/>
      <c r="L1003" s="50">
        <v>38</v>
      </c>
      <c r="M1003" s="41"/>
      <c r="N1003" s="41"/>
      <c r="O1003" s="41"/>
      <c r="P1003" t="s">
        <v>1776</v>
      </c>
      <c r="T1003" s="392"/>
    </row>
    <row r="1004" spans="1:20" ht="63.75" x14ac:dyDescent="0.2">
      <c r="A1004" s="426">
        <v>992</v>
      </c>
      <c r="B1004" s="421" t="s">
        <v>1678</v>
      </c>
      <c r="C1004" s="429" t="s">
        <v>491</v>
      </c>
      <c r="D1004" s="103"/>
      <c r="E1004" s="422" t="s">
        <v>1650</v>
      </c>
      <c r="F1004" s="432" t="s">
        <v>1559</v>
      </c>
      <c r="G1004" s="41">
        <v>2020</v>
      </c>
      <c r="H1004" s="50">
        <v>38</v>
      </c>
      <c r="I1004" s="104">
        <v>35000</v>
      </c>
      <c r="J1004" s="387">
        <f t="shared" si="44"/>
        <v>1330000</v>
      </c>
      <c r="K1004" s="104"/>
      <c r="L1004" s="50">
        <v>38</v>
      </c>
      <c r="M1004" s="41"/>
      <c r="N1004" s="41"/>
      <c r="O1004" s="41"/>
      <c r="P1004" t="s">
        <v>1776</v>
      </c>
      <c r="T1004" s="392"/>
    </row>
    <row r="1005" spans="1:20" ht="105" x14ac:dyDescent="0.2">
      <c r="A1005" s="426">
        <v>993</v>
      </c>
      <c r="B1005" s="427" t="s">
        <v>1682</v>
      </c>
      <c r="C1005" s="425" t="s">
        <v>1129</v>
      </c>
      <c r="D1005" s="103"/>
      <c r="E1005" s="422" t="s">
        <v>1650</v>
      </c>
      <c r="F1005" s="415" t="s">
        <v>1560</v>
      </c>
      <c r="G1005" s="41">
        <v>2020</v>
      </c>
      <c r="H1005" s="50">
        <v>325</v>
      </c>
      <c r="I1005" s="104">
        <v>31000</v>
      </c>
      <c r="J1005" s="387">
        <f t="shared" si="44"/>
        <v>10075000</v>
      </c>
      <c r="K1005" s="104"/>
      <c r="L1005" s="50">
        <v>325</v>
      </c>
      <c r="M1005" s="41"/>
      <c r="N1005" s="41"/>
      <c r="O1005" s="516"/>
      <c r="P1005" t="s">
        <v>1776</v>
      </c>
      <c r="T1005" s="392"/>
    </row>
    <row r="1006" spans="1:20" s="468" customFormat="1" ht="12" customHeight="1" x14ac:dyDescent="0.25">
      <c r="A1006" s="426">
        <v>994</v>
      </c>
      <c r="B1006" s="693" t="s">
        <v>728</v>
      </c>
      <c r="C1006" s="692" t="s">
        <v>307</v>
      </c>
      <c r="D1006" s="463"/>
      <c r="E1006" s="464" t="s">
        <v>1650</v>
      </c>
      <c r="F1006" s="690" t="s">
        <v>1924</v>
      </c>
      <c r="G1006" s="462">
        <v>2021</v>
      </c>
      <c r="H1006" s="695">
        <v>40</v>
      </c>
      <c r="I1006" s="467">
        <v>86500</v>
      </c>
      <c r="J1006" s="466">
        <f t="shared" si="44"/>
        <v>3460000</v>
      </c>
      <c r="K1006" s="467"/>
      <c r="L1006" s="695">
        <v>40</v>
      </c>
      <c r="M1006" s="462"/>
      <c r="N1006" s="462"/>
      <c r="O1006" s="462"/>
      <c r="R1006" s="494"/>
      <c r="S1006" s="488"/>
      <c r="T1006" s="471"/>
    </row>
    <row r="1007" spans="1:20" s="468" customFormat="1" ht="12" customHeight="1" x14ac:dyDescent="0.25">
      <c r="A1007" s="426">
        <v>995</v>
      </c>
      <c r="B1007" s="693" t="s">
        <v>728</v>
      </c>
      <c r="C1007" s="692" t="s">
        <v>307</v>
      </c>
      <c r="D1007" s="463"/>
      <c r="E1007" s="464" t="s">
        <v>1650</v>
      </c>
      <c r="F1007" s="690" t="s">
        <v>1925</v>
      </c>
      <c r="G1007" s="462">
        <v>2021</v>
      </c>
      <c r="H1007" s="695">
        <v>40</v>
      </c>
      <c r="I1007" s="467">
        <v>117000</v>
      </c>
      <c r="J1007" s="466">
        <f t="shared" si="44"/>
        <v>4680000</v>
      </c>
      <c r="K1007" s="467"/>
      <c r="L1007" s="695">
        <v>40</v>
      </c>
      <c r="M1007" s="462"/>
      <c r="N1007" s="462"/>
      <c r="O1007" s="462"/>
      <c r="R1007" s="494"/>
      <c r="S1007" s="488"/>
      <c r="T1007" s="471"/>
    </row>
    <row r="1008" spans="1:20" s="468" customFormat="1" ht="12" customHeight="1" x14ac:dyDescent="0.25">
      <c r="A1008" s="426">
        <v>996</v>
      </c>
      <c r="B1008" s="693" t="s">
        <v>1908</v>
      </c>
      <c r="C1008" s="692" t="s">
        <v>485</v>
      </c>
      <c r="D1008" s="463"/>
      <c r="E1008" s="464" t="s">
        <v>1650</v>
      </c>
      <c r="F1008" s="690" t="s">
        <v>1926</v>
      </c>
      <c r="G1008" s="462">
        <v>2021</v>
      </c>
      <c r="H1008" s="695">
        <v>40</v>
      </c>
      <c r="I1008" s="467">
        <v>93500</v>
      </c>
      <c r="J1008" s="466">
        <f t="shared" si="44"/>
        <v>3740000</v>
      </c>
      <c r="K1008" s="467"/>
      <c r="L1008" s="695">
        <v>40</v>
      </c>
      <c r="M1008" s="462"/>
      <c r="N1008" s="462"/>
      <c r="O1008" s="462"/>
      <c r="R1008" s="494"/>
      <c r="S1008" s="488"/>
      <c r="T1008" s="471"/>
    </row>
    <row r="1009" spans="1:20" s="468" customFormat="1" ht="12" customHeight="1" x14ac:dyDescent="0.25">
      <c r="A1009" s="426">
        <v>997</v>
      </c>
      <c r="B1009" s="693" t="s">
        <v>1908</v>
      </c>
      <c r="C1009" s="692" t="s">
        <v>485</v>
      </c>
      <c r="D1009" s="463"/>
      <c r="E1009" s="464" t="s">
        <v>1650</v>
      </c>
      <c r="F1009" s="690" t="s">
        <v>1927</v>
      </c>
      <c r="G1009" s="462">
        <v>2021</v>
      </c>
      <c r="H1009" s="695">
        <v>40</v>
      </c>
      <c r="I1009" s="467">
        <v>88000</v>
      </c>
      <c r="J1009" s="466">
        <f t="shared" si="44"/>
        <v>3520000</v>
      </c>
      <c r="K1009" s="467"/>
      <c r="L1009" s="695">
        <v>40</v>
      </c>
      <c r="M1009" s="462"/>
      <c r="N1009" s="462"/>
      <c r="O1009" s="462"/>
      <c r="R1009" s="494"/>
      <c r="S1009" s="488"/>
      <c r="T1009" s="471"/>
    </row>
    <row r="1010" spans="1:20" s="468" customFormat="1" ht="12" customHeight="1" x14ac:dyDescent="0.25">
      <c r="A1010" s="426">
        <v>998</v>
      </c>
      <c r="B1010" s="693" t="s">
        <v>1909</v>
      </c>
      <c r="C1010" s="692" t="s">
        <v>487</v>
      </c>
      <c r="D1010" s="463"/>
      <c r="E1010" s="464" t="s">
        <v>1650</v>
      </c>
      <c r="F1010" s="690" t="s">
        <v>1928</v>
      </c>
      <c r="G1010" s="462">
        <v>2021</v>
      </c>
      <c r="H1010" s="695">
        <v>40</v>
      </c>
      <c r="I1010" s="467">
        <v>79000</v>
      </c>
      <c r="J1010" s="466">
        <f t="shared" si="44"/>
        <v>3160000</v>
      </c>
      <c r="K1010" s="467"/>
      <c r="L1010" s="695">
        <v>40</v>
      </c>
      <c r="M1010" s="462"/>
      <c r="N1010" s="462"/>
      <c r="O1010" s="462"/>
      <c r="R1010" s="494"/>
      <c r="S1010" s="488"/>
      <c r="T1010" s="471"/>
    </row>
    <row r="1011" spans="1:20" s="468" customFormat="1" ht="12" customHeight="1" x14ac:dyDescent="0.25">
      <c r="A1011" s="426">
        <v>999</v>
      </c>
      <c r="B1011" s="693" t="s">
        <v>1909</v>
      </c>
      <c r="C1011" s="692" t="s">
        <v>487</v>
      </c>
      <c r="D1011" s="463"/>
      <c r="E1011" s="464" t="s">
        <v>1650</v>
      </c>
      <c r="F1011" s="690" t="s">
        <v>1929</v>
      </c>
      <c r="G1011" s="462">
        <v>2021</v>
      </c>
      <c r="H1011" s="695">
        <v>40</v>
      </c>
      <c r="I1011" s="467">
        <v>88000</v>
      </c>
      <c r="J1011" s="466">
        <f t="shared" si="44"/>
        <v>3520000</v>
      </c>
      <c r="K1011" s="467"/>
      <c r="L1011" s="695">
        <v>40</v>
      </c>
      <c r="M1011" s="462"/>
      <c r="N1011" s="462"/>
      <c r="O1011" s="462"/>
      <c r="R1011" s="494"/>
      <c r="S1011" s="488"/>
      <c r="T1011" s="471"/>
    </row>
    <row r="1012" spans="1:20" s="468" customFormat="1" ht="12" customHeight="1" x14ac:dyDescent="0.25">
      <c r="A1012" s="426">
        <v>1000</v>
      </c>
      <c r="B1012" s="693" t="s">
        <v>1910</v>
      </c>
      <c r="C1012" s="692" t="s">
        <v>481</v>
      </c>
      <c r="D1012" s="463"/>
      <c r="E1012" s="464" t="s">
        <v>1650</v>
      </c>
      <c r="F1012" s="690" t="s">
        <v>1930</v>
      </c>
      <c r="G1012" s="462">
        <v>2021</v>
      </c>
      <c r="H1012" s="695">
        <v>40</v>
      </c>
      <c r="I1012" s="467">
        <v>122000</v>
      </c>
      <c r="J1012" s="466">
        <f t="shared" si="44"/>
        <v>4880000</v>
      </c>
      <c r="K1012" s="467"/>
      <c r="L1012" s="695">
        <v>40</v>
      </c>
      <c r="M1012" s="462"/>
      <c r="N1012" s="462"/>
      <c r="O1012" s="462"/>
      <c r="R1012" s="494"/>
      <c r="S1012" s="488"/>
      <c r="T1012" s="471"/>
    </row>
    <row r="1013" spans="1:20" s="468" customFormat="1" ht="12" customHeight="1" x14ac:dyDescent="0.25">
      <c r="A1013" s="426">
        <v>1001</v>
      </c>
      <c r="B1013" s="693" t="s">
        <v>1910</v>
      </c>
      <c r="C1013" s="692" t="s">
        <v>481</v>
      </c>
      <c r="D1013" s="463"/>
      <c r="E1013" s="464" t="s">
        <v>1650</v>
      </c>
      <c r="F1013" s="690" t="s">
        <v>1931</v>
      </c>
      <c r="G1013" s="462">
        <v>2021</v>
      </c>
      <c r="H1013" s="695">
        <v>40</v>
      </c>
      <c r="I1013" s="467">
        <v>117000</v>
      </c>
      <c r="J1013" s="466">
        <f t="shared" si="44"/>
        <v>4680000</v>
      </c>
      <c r="K1013" s="467"/>
      <c r="L1013" s="695">
        <v>40</v>
      </c>
      <c r="M1013" s="462"/>
      <c r="N1013" s="462"/>
      <c r="O1013" s="462"/>
      <c r="R1013" s="494"/>
      <c r="S1013" s="488"/>
      <c r="T1013" s="471"/>
    </row>
    <row r="1014" spans="1:20" s="468" customFormat="1" ht="12" customHeight="1" x14ac:dyDescent="0.25">
      <c r="A1014" s="426">
        <v>1002</v>
      </c>
      <c r="B1014" s="694" t="s">
        <v>728</v>
      </c>
      <c r="C1014" s="692" t="s">
        <v>307</v>
      </c>
      <c r="D1014" s="463"/>
      <c r="E1014" s="464" t="s">
        <v>1650</v>
      </c>
      <c r="F1014" s="690" t="s">
        <v>1932</v>
      </c>
      <c r="G1014" s="462">
        <v>2021</v>
      </c>
      <c r="H1014" s="696">
        <v>40</v>
      </c>
      <c r="I1014" s="467">
        <v>76000</v>
      </c>
      <c r="J1014" s="466">
        <f t="shared" si="44"/>
        <v>3040000</v>
      </c>
      <c r="K1014" s="467"/>
      <c r="L1014" s="696">
        <v>40</v>
      </c>
      <c r="M1014" s="462"/>
      <c r="N1014" s="462"/>
      <c r="O1014" s="462"/>
      <c r="R1014" s="494"/>
      <c r="S1014" s="488"/>
      <c r="T1014" s="471"/>
    </row>
    <row r="1015" spans="1:20" s="468" customFormat="1" ht="12" customHeight="1" x14ac:dyDescent="0.2">
      <c r="A1015" s="426">
        <v>1003</v>
      </c>
      <c r="B1015" s="694" t="s">
        <v>1911</v>
      </c>
      <c r="C1015" s="692" t="s">
        <v>480</v>
      </c>
      <c r="D1015" s="463"/>
      <c r="E1015" s="464" t="s">
        <v>1650</v>
      </c>
      <c r="F1015" s="688" t="s">
        <v>1933</v>
      </c>
      <c r="G1015" s="462">
        <v>2021</v>
      </c>
      <c r="H1015" s="696">
        <v>20</v>
      </c>
      <c r="I1015" s="467">
        <v>124000</v>
      </c>
      <c r="J1015" s="466">
        <f t="shared" si="44"/>
        <v>2480000</v>
      </c>
      <c r="K1015" s="467"/>
      <c r="L1015" s="696">
        <v>20</v>
      </c>
      <c r="M1015" s="462"/>
      <c r="N1015" s="462"/>
      <c r="O1015" s="462"/>
      <c r="R1015" s="494"/>
      <c r="S1015" s="488"/>
      <c r="T1015" s="471"/>
    </row>
    <row r="1016" spans="1:20" s="468" customFormat="1" ht="12" customHeight="1" x14ac:dyDescent="0.2">
      <c r="A1016" s="426">
        <v>1004</v>
      </c>
      <c r="B1016" s="694" t="s">
        <v>1909</v>
      </c>
      <c r="C1016" s="692" t="s">
        <v>487</v>
      </c>
      <c r="D1016" s="463"/>
      <c r="E1016" s="464" t="s">
        <v>1650</v>
      </c>
      <c r="F1016" s="688" t="s">
        <v>1934</v>
      </c>
      <c r="G1016" s="462">
        <v>2021</v>
      </c>
      <c r="H1016" s="696">
        <v>40</v>
      </c>
      <c r="I1016" s="467">
        <v>46000</v>
      </c>
      <c r="J1016" s="466">
        <f t="shared" si="44"/>
        <v>1840000</v>
      </c>
      <c r="K1016" s="467"/>
      <c r="L1016" s="696">
        <v>40</v>
      </c>
      <c r="M1016" s="462"/>
      <c r="N1016" s="462"/>
      <c r="O1016" s="462"/>
      <c r="R1016" s="494"/>
      <c r="S1016" s="488"/>
      <c r="T1016" s="471"/>
    </row>
    <row r="1017" spans="1:20" s="468" customFormat="1" ht="12" customHeight="1" x14ac:dyDescent="0.25">
      <c r="A1017" s="426">
        <v>1005</v>
      </c>
      <c r="B1017" s="693" t="s">
        <v>1912</v>
      </c>
      <c r="C1017" s="692" t="s">
        <v>493</v>
      </c>
      <c r="D1017" s="463"/>
      <c r="E1017" s="464" t="s">
        <v>1650</v>
      </c>
      <c r="F1017" s="690" t="s">
        <v>1935</v>
      </c>
      <c r="G1017" s="462">
        <v>2021</v>
      </c>
      <c r="H1017" s="695">
        <v>40</v>
      </c>
      <c r="I1017" s="467">
        <v>93000</v>
      </c>
      <c r="J1017" s="466">
        <f t="shared" si="44"/>
        <v>3720000</v>
      </c>
      <c r="K1017" s="467"/>
      <c r="L1017" s="695">
        <v>40</v>
      </c>
      <c r="M1017" s="462"/>
      <c r="N1017" s="462"/>
      <c r="O1017" s="462"/>
      <c r="R1017" s="494"/>
      <c r="S1017" s="488"/>
      <c r="T1017" s="471"/>
    </row>
    <row r="1018" spans="1:20" s="468" customFormat="1" ht="12" customHeight="1" x14ac:dyDescent="0.25">
      <c r="A1018" s="426">
        <v>1006</v>
      </c>
      <c r="B1018" s="693" t="s">
        <v>1912</v>
      </c>
      <c r="C1018" s="692" t="s">
        <v>493</v>
      </c>
      <c r="D1018" s="463"/>
      <c r="E1018" s="464" t="s">
        <v>1650</v>
      </c>
      <c r="F1018" s="690" t="s">
        <v>1936</v>
      </c>
      <c r="G1018" s="462">
        <v>2021</v>
      </c>
      <c r="H1018" s="695">
        <v>40</v>
      </c>
      <c r="I1018" s="467">
        <v>93000</v>
      </c>
      <c r="J1018" s="466">
        <f t="shared" si="44"/>
        <v>3720000</v>
      </c>
      <c r="K1018" s="467"/>
      <c r="L1018" s="695">
        <v>40</v>
      </c>
      <c r="M1018" s="462"/>
      <c r="N1018" s="462"/>
      <c r="O1018" s="462"/>
      <c r="R1018" s="494"/>
      <c r="S1018" s="488"/>
      <c r="T1018" s="471"/>
    </row>
    <row r="1019" spans="1:20" s="468" customFormat="1" ht="12" customHeight="1" x14ac:dyDescent="0.2">
      <c r="A1019" s="426">
        <v>1007</v>
      </c>
      <c r="B1019" s="694" t="s">
        <v>1913</v>
      </c>
      <c r="C1019" s="692" t="s">
        <v>488</v>
      </c>
      <c r="D1019" s="463"/>
      <c r="E1019" s="464" t="s">
        <v>1650</v>
      </c>
      <c r="F1019" s="688" t="s">
        <v>1937</v>
      </c>
      <c r="G1019" s="462">
        <v>2021</v>
      </c>
      <c r="H1019" s="696">
        <v>40</v>
      </c>
      <c r="I1019" s="467">
        <v>92000</v>
      </c>
      <c r="J1019" s="466">
        <f t="shared" si="44"/>
        <v>3680000</v>
      </c>
      <c r="K1019" s="467"/>
      <c r="L1019" s="696">
        <v>40</v>
      </c>
      <c r="M1019" s="462"/>
      <c r="N1019" s="462"/>
      <c r="O1019" s="462"/>
      <c r="R1019" s="494"/>
      <c r="S1019" s="488"/>
      <c r="T1019" s="471"/>
    </row>
    <row r="1020" spans="1:20" s="468" customFormat="1" ht="12" customHeight="1" x14ac:dyDescent="0.2">
      <c r="A1020" s="426">
        <v>1008</v>
      </c>
      <c r="B1020" s="694" t="s">
        <v>1913</v>
      </c>
      <c r="C1020" s="692" t="s">
        <v>488</v>
      </c>
      <c r="D1020" s="463"/>
      <c r="E1020" s="464" t="s">
        <v>1650</v>
      </c>
      <c r="F1020" s="688" t="s">
        <v>1938</v>
      </c>
      <c r="G1020" s="462">
        <v>2021</v>
      </c>
      <c r="H1020" s="696">
        <v>40</v>
      </c>
      <c r="I1020" s="467">
        <v>88000</v>
      </c>
      <c r="J1020" s="466">
        <f t="shared" si="44"/>
        <v>3520000</v>
      </c>
      <c r="K1020" s="467"/>
      <c r="L1020" s="696">
        <v>40</v>
      </c>
      <c r="M1020" s="462"/>
      <c r="N1020" s="462"/>
      <c r="O1020" s="462"/>
      <c r="R1020" s="494"/>
      <c r="S1020" s="488"/>
      <c r="T1020" s="471"/>
    </row>
    <row r="1021" spans="1:20" s="468" customFormat="1" ht="12" customHeight="1" x14ac:dyDescent="0.25">
      <c r="A1021" s="426">
        <v>1009</v>
      </c>
      <c r="B1021" s="693" t="s">
        <v>1682</v>
      </c>
      <c r="C1021" s="692" t="s">
        <v>1129</v>
      </c>
      <c r="D1021" s="463"/>
      <c r="E1021" s="464" t="s">
        <v>1650</v>
      </c>
      <c r="F1021" s="690" t="s">
        <v>1939</v>
      </c>
      <c r="G1021" s="462">
        <v>2021</v>
      </c>
      <c r="H1021" s="695">
        <v>40</v>
      </c>
      <c r="I1021" s="467">
        <v>130000</v>
      </c>
      <c r="J1021" s="466">
        <f t="shared" si="44"/>
        <v>5200000</v>
      </c>
      <c r="K1021" s="467"/>
      <c r="L1021" s="695">
        <v>40</v>
      </c>
      <c r="M1021" s="462"/>
      <c r="N1021" s="462"/>
      <c r="O1021" s="462"/>
      <c r="R1021" s="494"/>
      <c r="S1021" s="488"/>
      <c r="T1021" s="471"/>
    </row>
    <row r="1022" spans="1:20" s="468" customFormat="1" ht="12" customHeight="1" x14ac:dyDescent="0.25">
      <c r="A1022" s="426">
        <v>1010</v>
      </c>
      <c r="B1022" s="693" t="s">
        <v>1682</v>
      </c>
      <c r="C1022" s="692" t="s">
        <v>1129</v>
      </c>
      <c r="D1022" s="463"/>
      <c r="E1022" s="464" t="s">
        <v>1650</v>
      </c>
      <c r="F1022" s="690" t="s">
        <v>1940</v>
      </c>
      <c r="G1022" s="462">
        <v>2021</v>
      </c>
      <c r="H1022" s="695">
        <v>40</v>
      </c>
      <c r="I1022" s="467">
        <v>120000</v>
      </c>
      <c r="J1022" s="466">
        <f t="shared" si="44"/>
        <v>4800000</v>
      </c>
      <c r="K1022" s="467"/>
      <c r="L1022" s="695">
        <v>40</v>
      </c>
      <c r="M1022" s="462"/>
      <c r="N1022" s="462"/>
      <c r="O1022" s="462"/>
      <c r="R1022" s="494"/>
      <c r="S1022" s="488"/>
      <c r="T1022" s="471"/>
    </row>
    <row r="1023" spans="1:20" s="468" customFormat="1" ht="12" customHeight="1" x14ac:dyDescent="0.2">
      <c r="A1023" s="426">
        <v>1011</v>
      </c>
      <c r="B1023" s="694" t="s">
        <v>1914</v>
      </c>
      <c r="C1023" s="692" t="s">
        <v>479</v>
      </c>
      <c r="D1023" s="463"/>
      <c r="E1023" s="464" t="s">
        <v>1650</v>
      </c>
      <c r="F1023" s="688" t="s">
        <v>1942</v>
      </c>
      <c r="G1023" s="462">
        <v>2021</v>
      </c>
      <c r="H1023" s="696">
        <v>40</v>
      </c>
      <c r="I1023" s="467">
        <v>84000</v>
      </c>
      <c r="J1023" s="466">
        <f t="shared" si="44"/>
        <v>3360000</v>
      </c>
      <c r="K1023" s="467"/>
      <c r="L1023" s="696">
        <v>40</v>
      </c>
      <c r="M1023" s="462"/>
      <c r="N1023" s="462"/>
      <c r="O1023" s="462"/>
      <c r="R1023" s="494"/>
      <c r="S1023" s="488"/>
      <c r="T1023" s="471"/>
    </row>
    <row r="1024" spans="1:20" s="468" customFormat="1" ht="12" customHeight="1" x14ac:dyDescent="0.2">
      <c r="A1024" s="426">
        <v>1012</v>
      </c>
      <c r="B1024" s="694" t="s">
        <v>1914</v>
      </c>
      <c r="C1024" s="692" t="s">
        <v>479</v>
      </c>
      <c r="D1024" s="463"/>
      <c r="E1024" s="464" t="s">
        <v>1650</v>
      </c>
      <c r="F1024" s="688" t="s">
        <v>1943</v>
      </c>
      <c r="G1024" s="462">
        <v>2021</v>
      </c>
      <c r="H1024" s="696">
        <v>40</v>
      </c>
      <c r="I1024" s="467">
        <v>78000</v>
      </c>
      <c r="J1024" s="466">
        <f t="shared" si="44"/>
        <v>3120000</v>
      </c>
      <c r="K1024" s="467"/>
      <c r="L1024" s="696">
        <v>40</v>
      </c>
      <c r="M1024" s="462"/>
      <c r="N1024" s="462"/>
      <c r="O1024" s="462"/>
      <c r="R1024" s="494"/>
      <c r="S1024" s="488"/>
      <c r="T1024" s="471"/>
    </row>
    <row r="1025" spans="1:20" s="468" customFormat="1" ht="12" customHeight="1" x14ac:dyDescent="0.2">
      <c r="A1025" s="426">
        <v>1013</v>
      </c>
      <c r="B1025" s="694" t="s">
        <v>1911</v>
      </c>
      <c r="C1025" s="692" t="s">
        <v>480</v>
      </c>
      <c r="D1025" s="463"/>
      <c r="E1025" s="464" t="s">
        <v>1650</v>
      </c>
      <c r="F1025" s="688" t="s">
        <v>1944</v>
      </c>
      <c r="G1025" s="462">
        <v>2021</v>
      </c>
      <c r="H1025" s="696">
        <v>20</v>
      </c>
      <c r="I1025" s="467">
        <v>76000</v>
      </c>
      <c r="J1025" s="466">
        <f t="shared" si="44"/>
        <v>1520000</v>
      </c>
      <c r="K1025" s="467"/>
      <c r="L1025" s="696">
        <v>20</v>
      </c>
      <c r="M1025" s="462"/>
      <c r="N1025" s="462"/>
      <c r="O1025" s="462"/>
      <c r="R1025" s="494"/>
      <c r="S1025" s="488"/>
      <c r="T1025" s="471"/>
    </row>
    <row r="1026" spans="1:20" s="468" customFormat="1" ht="12" customHeight="1" x14ac:dyDescent="0.2">
      <c r="A1026" s="426">
        <v>1014</v>
      </c>
      <c r="B1026" s="694" t="s">
        <v>1915</v>
      </c>
      <c r="C1026" s="692" t="s">
        <v>486</v>
      </c>
      <c r="D1026" s="463"/>
      <c r="E1026" s="464" t="s">
        <v>1650</v>
      </c>
      <c r="F1026" s="688" t="s">
        <v>1945</v>
      </c>
      <c r="G1026" s="462">
        <v>2021</v>
      </c>
      <c r="H1026" s="696">
        <v>40</v>
      </c>
      <c r="I1026" s="467">
        <v>80000</v>
      </c>
      <c r="J1026" s="466">
        <f t="shared" si="44"/>
        <v>3200000</v>
      </c>
      <c r="K1026" s="467"/>
      <c r="L1026" s="696">
        <v>40</v>
      </c>
      <c r="M1026" s="462"/>
      <c r="N1026" s="462"/>
      <c r="O1026" s="462"/>
      <c r="R1026" s="494"/>
      <c r="S1026" s="488"/>
      <c r="T1026" s="471"/>
    </row>
    <row r="1027" spans="1:20" s="468" customFormat="1" ht="12" customHeight="1" x14ac:dyDescent="0.2">
      <c r="A1027" s="426">
        <v>1015</v>
      </c>
      <c r="B1027" s="694" t="s">
        <v>1915</v>
      </c>
      <c r="C1027" s="692" t="s">
        <v>486</v>
      </c>
      <c r="D1027" s="463"/>
      <c r="E1027" s="464" t="s">
        <v>1650</v>
      </c>
      <c r="F1027" s="688" t="s">
        <v>1946</v>
      </c>
      <c r="G1027" s="462">
        <v>2021</v>
      </c>
      <c r="H1027" s="696">
        <v>40</v>
      </c>
      <c r="I1027" s="467">
        <v>80000</v>
      </c>
      <c r="J1027" s="466">
        <f t="shared" si="44"/>
        <v>3200000</v>
      </c>
      <c r="K1027" s="467"/>
      <c r="L1027" s="696">
        <v>40</v>
      </c>
      <c r="M1027" s="462"/>
      <c r="N1027" s="462"/>
      <c r="O1027" s="462"/>
      <c r="R1027" s="494"/>
      <c r="S1027" s="488"/>
      <c r="T1027" s="471"/>
    </row>
    <row r="1028" spans="1:20" s="468" customFormat="1" ht="12" customHeight="1" x14ac:dyDescent="0.2">
      <c r="A1028" s="426">
        <v>1016</v>
      </c>
      <c r="B1028" s="694" t="s">
        <v>1916</v>
      </c>
      <c r="C1028" s="692" t="s">
        <v>491</v>
      </c>
      <c r="D1028" s="463"/>
      <c r="E1028" s="464" t="s">
        <v>1650</v>
      </c>
      <c r="F1028" s="688" t="s">
        <v>1947</v>
      </c>
      <c r="G1028" s="462">
        <v>2021</v>
      </c>
      <c r="H1028" s="696">
        <v>40</v>
      </c>
      <c r="I1028" s="467">
        <v>91000</v>
      </c>
      <c r="J1028" s="466">
        <f t="shared" si="44"/>
        <v>3640000</v>
      </c>
      <c r="K1028" s="467"/>
      <c r="L1028" s="696">
        <v>40</v>
      </c>
      <c r="M1028" s="462"/>
      <c r="N1028" s="462"/>
      <c r="O1028" s="462"/>
      <c r="R1028" s="494"/>
      <c r="S1028" s="488"/>
      <c r="T1028" s="471"/>
    </row>
    <row r="1029" spans="1:20" s="468" customFormat="1" ht="12" customHeight="1" x14ac:dyDescent="0.2">
      <c r="A1029" s="426">
        <v>1017</v>
      </c>
      <c r="B1029" s="694" t="s">
        <v>1916</v>
      </c>
      <c r="C1029" s="692" t="s">
        <v>491</v>
      </c>
      <c r="D1029" s="463"/>
      <c r="E1029" s="464" t="s">
        <v>1650</v>
      </c>
      <c r="F1029" s="688" t="s">
        <v>1948</v>
      </c>
      <c r="G1029" s="462">
        <v>2021</v>
      </c>
      <c r="H1029" s="696">
        <v>40</v>
      </c>
      <c r="I1029" s="467">
        <v>95000</v>
      </c>
      <c r="J1029" s="466">
        <f t="shared" si="44"/>
        <v>3800000</v>
      </c>
      <c r="K1029" s="467"/>
      <c r="L1029" s="696">
        <v>40</v>
      </c>
      <c r="M1029" s="462"/>
      <c r="N1029" s="462"/>
      <c r="O1029" s="462"/>
      <c r="R1029" s="494"/>
      <c r="S1029" s="488"/>
      <c r="T1029" s="471"/>
    </row>
    <row r="1030" spans="1:20" s="468" customFormat="1" ht="12" customHeight="1" x14ac:dyDescent="0.2">
      <c r="A1030" s="426">
        <v>1018</v>
      </c>
      <c r="B1030" s="694" t="s">
        <v>1917</v>
      </c>
      <c r="C1030" s="692" t="s">
        <v>477</v>
      </c>
      <c r="D1030" s="463"/>
      <c r="E1030" s="464" t="s">
        <v>1650</v>
      </c>
      <c r="F1030" s="688" t="s">
        <v>1949</v>
      </c>
      <c r="G1030" s="462">
        <v>2021</v>
      </c>
      <c r="H1030" s="696">
        <v>40</v>
      </c>
      <c r="I1030" s="467">
        <v>84000</v>
      </c>
      <c r="J1030" s="466">
        <f t="shared" si="44"/>
        <v>3360000</v>
      </c>
      <c r="K1030" s="467"/>
      <c r="L1030" s="696">
        <v>40</v>
      </c>
      <c r="M1030" s="462"/>
      <c r="N1030" s="462"/>
      <c r="O1030" s="462"/>
      <c r="R1030" s="494"/>
      <c r="S1030" s="488"/>
      <c r="T1030" s="471"/>
    </row>
    <row r="1031" spans="1:20" s="468" customFormat="1" ht="12" customHeight="1" x14ac:dyDescent="0.25">
      <c r="A1031" s="426">
        <v>1019</v>
      </c>
      <c r="B1031" s="693" t="s">
        <v>1911</v>
      </c>
      <c r="C1031" s="692" t="s">
        <v>480</v>
      </c>
      <c r="D1031" s="463"/>
      <c r="E1031" s="464" t="s">
        <v>1650</v>
      </c>
      <c r="F1031" s="690" t="s">
        <v>1950</v>
      </c>
      <c r="G1031" s="462">
        <v>2021</v>
      </c>
      <c r="H1031" s="695">
        <v>40</v>
      </c>
      <c r="I1031" s="467">
        <v>127000</v>
      </c>
      <c r="J1031" s="466">
        <f t="shared" si="44"/>
        <v>5080000</v>
      </c>
      <c r="K1031" s="467"/>
      <c r="L1031" s="695">
        <v>40</v>
      </c>
      <c r="M1031" s="462"/>
      <c r="N1031" s="462"/>
      <c r="O1031" s="462"/>
      <c r="R1031" s="494"/>
      <c r="S1031" s="488"/>
      <c r="T1031" s="471"/>
    </row>
    <row r="1032" spans="1:20" s="468" customFormat="1" ht="12" customHeight="1" x14ac:dyDescent="0.25">
      <c r="A1032" s="426">
        <v>1020</v>
      </c>
      <c r="B1032" s="693" t="s">
        <v>1911</v>
      </c>
      <c r="C1032" s="692" t="s">
        <v>480</v>
      </c>
      <c r="D1032" s="463"/>
      <c r="E1032" s="464" t="s">
        <v>1650</v>
      </c>
      <c r="F1032" s="690" t="s">
        <v>1951</v>
      </c>
      <c r="G1032" s="462">
        <v>2021</v>
      </c>
      <c r="H1032" s="695">
        <v>40</v>
      </c>
      <c r="I1032" s="467">
        <v>112000</v>
      </c>
      <c r="J1032" s="466">
        <f t="shared" si="44"/>
        <v>4480000</v>
      </c>
      <c r="K1032" s="467"/>
      <c r="L1032" s="695">
        <v>40</v>
      </c>
      <c r="M1032" s="462"/>
      <c r="N1032" s="462"/>
      <c r="O1032" s="462"/>
      <c r="R1032" s="494"/>
      <c r="S1032" s="488"/>
      <c r="T1032" s="471"/>
    </row>
    <row r="1033" spans="1:20" ht="60" x14ac:dyDescent="0.25">
      <c r="A1033" s="426">
        <v>1021</v>
      </c>
      <c r="B1033" s="694" t="s">
        <v>1961</v>
      </c>
      <c r="C1033" s="41" t="s">
        <v>475</v>
      </c>
      <c r="D1033" s="706"/>
      <c r="E1033" s="464" t="s">
        <v>1650</v>
      </c>
      <c r="F1033" s="690" t="s">
        <v>1962</v>
      </c>
      <c r="G1033" s="462">
        <v>2021</v>
      </c>
      <c r="H1033" s="696">
        <v>40</v>
      </c>
      <c r="I1033" s="41">
        <v>96000</v>
      </c>
      <c r="J1033" s="387">
        <f t="shared" ref="J1033:J1051" si="46">H1033*I1033</f>
        <v>3840000</v>
      </c>
      <c r="K1033" s="41"/>
      <c r="L1033" s="50">
        <f t="shared" ref="L1033:L1036" si="47">H1033</f>
        <v>40</v>
      </c>
      <c r="M1033" s="41"/>
      <c r="N1033" s="41"/>
      <c r="O1033" s="516"/>
      <c r="T1033" s="392"/>
    </row>
    <row r="1034" spans="1:20" ht="60" x14ac:dyDescent="0.2">
      <c r="A1034" s="426">
        <v>1022</v>
      </c>
      <c r="B1034" s="694" t="s">
        <v>1961</v>
      </c>
      <c r="C1034" s="41" t="s">
        <v>475</v>
      </c>
      <c r="D1034" s="706"/>
      <c r="E1034" s="464" t="s">
        <v>1650</v>
      </c>
      <c r="F1034" s="688" t="s">
        <v>1963</v>
      </c>
      <c r="G1034" s="462">
        <v>2021</v>
      </c>
      <c r="H1034" s="696">
        <v>40</v>
      </c>
      <c r="I1034" s="41">
        <v>75000</v>
      </c>
      <c r="J1034" s="387">
        <f t="shared" si="46"/>
        <v>3000000</v>
      </c>
      <c r="K1034" s="41"/>
      <c r="L1034" s="50">
        <f t="shared" si="47"/>
        <v>40</v>
      </c>
      <c r="M1034" s="41"/>
      <c r="N1034" s="41"/>
      <c r="O1034" s="41"/>
      <c r="T1034" s="392"/>
    </row>
    <row r="1035" spans="1:20" ht="60" x14ac:dyDescent="0.2">
      <c r="A1035" s="426">
        <v>1023</v>
      </c>
      <c r="B1035" s="694" t="s">
        <v>1961</v>
      </c>
      <c r="C1035" s="41" t="s">
        <v>475</v>
      </c>
      <c r="D1035" s="706"/>
      <c r="E1035" s="464" t="s">
        <v>1650</v>
      </c>
      <c r="F1035" s="688" t="s">
        <v>1964</v>
      </c>
      <c r="G1035" s="462">
        <v>2021</v>
      </c>
      <c r="H1035" s="696">
        <v>20</v>
      </c>
      <c r="I1035" s="41">
        <v>115000</v>
      </c>
      <c r="J1035" s="387">
        <f t="shared" si="46"/>
        <v>2300000</v>
      </c>
      <c r="K1035" s="41"/>
      <c r="L1035" s="50">
        <f t="shared" si="47"/>
        <v>20</v>
      </c>
      <c r="M1035" s="41"/>
      <c r="N1035" s="41"/>
      <c r="O1035" s="41"/>
      <c r="T1035" s="392"/>
    </row>
    <row r="1036" spans="1:20" ht="60" x14ac:dyDescent="0.2">
      <c r="A1036" s="426">
        <v>1024</v>
      </c>
      <c r="B1036" s="694" t="s">
        <v>1961</v>
      </c>
      <c r="C1036" s="41" t="s">
        <v>475</v>
      </c>
      <c r="D1036" s="706"/>
      <c r="E1036" s="464" t="s">
        <v>1650</v>
      </c>
      <c r="F1036" s="688" t="s">
        <v>1965</v>
      </c>
      <c r="G1036" s="462">
        <v>2021</v>
      </c>
      <c r="H1036" s="696">
        <v>20</v>
      </c>
      <c r="I1036" s="41">
        <v>152000</v>
      </c>
      <c r="J1036" s="387">
        <f t="shared" si="46"/>
        <v>3040000</v>
      </c>
      <c r="K1036" s="41"/>
      <c r="L1036" s="50">
        <f t="shared" si="47"/>
        <v>20</v>
      </c>
      <c r="M1036" s="41"/>
      <c r="N1036" s="41"/>
      <c r="O1036" s="516"/>
      <c r="T1036" s="392"/>
    </row>
    <row r="1037" spans="1:20" s="468" customFormat="1" ht="12" customHeight="1" x14ac:dyDescent="0.2">
      <c r="A1037" s="460">
        <v>480</v>
      </c>
      <c r="B1037" s="707" t="s">
        <v>1967</v>
      </c>
      <c r="C1037" s="495" t="s">
        <v>476</v>
      </c>
      <c r="D1037" s="463"/>
      <c r="E1037" s="464" t="s">
        <v>1650</v>
      </c>
      <c r="F1037" s="708" t="s">
        <v>1986</v>
      </c>
      <c r="G1037" s="462">
        <v>2021</v>
      </c>
      <c r="H1037" s="460">
        <v>5</v>
      </c>
      <c r="I1037" s="467">
        <v>65000</v>
      </c>
      <c r="J1037" s="466">
        <f t="shared" si="46"/>
        <v>325000</v>
      </c>
      <c r="K1037" s="467"/>
      <c r="L1037" s="460">
        <v>5</v>
      </c>
      <c r="M1037" s="462"/>
      <c r="N1037" s="462"/>
      <c r="O1037" s="462"/>
      <c r="R1037" s="494"/>
      <c r="S1037" s="488"/>
      <c r="T1037" s="471"/>
    </row>
    <row r="1038" spans="1:20" s="468" customFormat="1" ht="12" customHeight="1" x14ac:dyDescent="0.2">
      <c r="A1038" s="460">
        <v>481</v>
      </c>
      <c r="B1038" s="707" t="s">
        <v>1967</v>
      </c>
      <c r="C1038" s="495" t="s">
        <v>476</v>
      </c>
      <c r="D1038" s="463"/>
      <c r="E1038" s="464" t="s">
        <v>1650</v>
      </c>
      <c r="F1038" s="708" t="s">
        <v>1987</v>
      </c>
      <c r="G1038" s="462">
        <v>2021</v>
      </c>
      <c r="H1038" s="460">
        <v>5</v>
      </c>
      <c r="I1038" s="467">
        <v>172000</v>
      </c>
      <c r="J1038" s="466">
        <f t="shared" si="46"/>
        <v>860000</v>
      </c>
      <c r="K1038" s="467"/>
      <c r="L1038" s="460">
        <v>5</v>
      </c>
      <c r="M1038" s="462"/>
      <c r="N1038" s="462"/>
      <c r="O1038" s="462"/>
      <c r="R1038" s="494"/>
      <c r="S1038" s="488"/>
      <c r="T1038" s="471"/>
    </row>
    <row r="1039" spans="1:20" s="468" customFormat="1" ht="12" customHeight="1" x14ac:dyDescent="0.2">
      <c r="A1039" s="460">
        <v>482</v>
      </c>
      <c r="B1039" s="707" t="s">
        <v>1967</v>
      </c>
      <c r="C1039" s="495" t="s">
        <v>476</v>
      </c>
      <c r="D1039" s="463"/>
      <c r="E1039" s="464" t="s">
        <v>1650</v>
      </c>
      <c r="F1039" s="708" t="s">
        <v>1988</v>
      </c>
      <c r="G1039" s="462">
        <v>2021</v>
      </c>
      <c r="H1039" s="460">
        <v>100</v>
      </c>
      <c r="I1039" s="467">
        <v>91000</v>
      </c>
      <c r="J1039" s="466">
        <f t="shared" si="46"/>
        <v>9100000</v>
      </c>
      <c r="K1039" s="467"/>
      <c r="L1039" s="460">
        <v>100</v>
      </c>
      <c r="M1039" s="462"/>
      <c r="N1039" s="462"/>
      <c r="O1039" s="462"/>
      <c r="R1039" s="494"/>
      <c r="S1039" s="488"/>
      <c r="T1039" s="471"/>
    </row>
    <row r="1040" spans="1:20" s="468" customFormat="1" ht="12" customHeight="1" x14ac:dyDescent="0.2">
      <c r="A1040" s="460">
        <v>483</v>
      </c>
      <c r="B1040" s="707" t="s">
        <v>1967</v>
      </c>
      <c r="C1040" s="495" t="s">
        <v>476</v>
      </c>
      <c r="D1040" s="463"/>
      <c r="E1040" s="464" t="s">
        <v>1650</v>
      </c>
      <c r="F1040" s="708" t="s">
        <v>1989</v>
      </c>
      <c r="G1040" s="462">
        <v>2021</v>
      </c>
      <c r="H1040" s="460">
        <v>100</v>
      </c>
      <c r="I1040" s="467">
        <v>99500</v>
      </c>
      <c r="J1040" s="466">
        <f t="shared" si="46"/>
        <v>9950000</v>
      </c>
      <c r="K1040" s="467"/>
      <c r="L1040" s="460">
        <v>100</v>
      </c>
      <c r="M1040" s="462"/>
      <c r="N1040" s="462"/>
      <c r="O1040" s="462"/>
      <c r="R1040" s="494"/>
      <c r="S1040" s="488"/>
      <c r="T1040" s="471"/>
    </row>
    <row r="1041" spans="1:20" s="468" customFormat="1" ht="12" customHeight="1" x14ac:dyDescent="0.2">
      <c r="A1041" s="460">
        <v>484</v>
      </c>
      <c r="B1041" s="707" t="s">
        <v>1967</v>
      </c>
      <c r="C1041" s="495" t="s">
        <v>476</v>
      </c>
      <c r="D1041" s="463"/>
      <c r="E1041" s="464" t="s">
        <v>1650</v>
      </c>
      <c r="F1041" s="708" t="s">
        <v>1990</v>
      </c>
      <c r="G1041" s="462">
        <v>2021</v>
      </c>
      <c r="H1041" s="460">
        <v>5</v>
      </c>
      <c r="I1041" s="467">
        <v>223000</v>
      </c>
      <c r="J1041" s="466">
        <f t="shared" si="46"/>
        <v>1115000</v>
      </c>
      <c r="K1041" s="467"/>
      <c r="L1041" s="460">
        <v>5</v>
      </c>
      <c r="M1041" s="462"/>
      <c r="N1041" s="462"/>
      <c r="O1041" s="462"/>
      <c r="R1041" s="494"/>
      <c r="S1041" s="488"/>
      <c r="T1041" s="471"/>
    </row>
    <row r="1042" spans="1:20" s="468" customFormat="1" ht="12" customHeight="1" x14ac:dyDescent="0.2">
      <c r="A1042" s="460">
        <v>485</v>
      </c>
      <c r="B1042" s="707" t="s">
        <v>1967</v>
      </c>
      <c r="C1042" s="495" t="s">
        <v>476</v>
      </c>
      <c r="D1042" s="463"/>
      <c r="E1042" s="464" t="s">
        <v>1650</v>
      </c>
      <c r="F1042" s="708" t="s">
        <v>1991</v>
      </c>
      <c r="G1042" s="462">
        <v>2021</v>
      </c>
      <c r="H1042" s="460">
        <v>5</v>
      </c>
      <c r="I1042" s="467">
        <v>185000</v>
      </c>
      <c r="J1042" s="466">
        <f t="shared" si="46"/>
        <v>925000</v>
      </c>
      <c r="K1042" s="467"/>
      <c r="L1042" s="460">
        <v>5</v>
      </c>
      <c r="M1042" s="462"/>
      <c r="N1042" s="462"/>
      <c r="O1042" s="462"/>
      <c r="R1042" s="494"/>
      <c r="S1042" s="488"/>
      <c r="T1042" s="471"/>
    </row>
    <row r="1043" spans="1:20" s="468" customFormat="1" ht="12" customHeight="1" x14ac:dyDescent="0.2">
      <c r="A1043" s="460">
        <v>486</v>
      </c>
      <c r="B1043" s="707" t="s">
        <v>1967</v>
      </c>
      <c r="C1043" s="495" t="s">
        <v>476</v>
      </c>
      <c r="D1043" s="463"/>
      <c r="E1043" s="464" t="s">
        <v>1650</v>
      </c>
      <c r="F1043" s="708" t="s">
        <v>1992</v>
      </c>
      <c r="G1043" s="462">
        <v>2021</v>
      </c>
      <c r="H1043" s="460">
        <v>5</v>
      </c>
      <c r="I1043" s="467">
        <v>222000</v>
      </c>
      <c r="J1043" s="466">
        <f t="shared" si="46"/>
        <v>1110000</v>
      </c>
      <c r="K1043" s="467"/>
      <c r="L1043" s="460">
        <v>5</v>
      </c>
      <c r="M1043" s="462"/>
      <c r="N1043" s="462"/>
      <c r="O1043" s="462"/>
      <c r="R1043" s="494"/>
      <c r="S1043" s="488"/>
      <c r="T1043" s="471"/>
    </row>
    <row r="1044" spans="1:20" s="468" customFormat="1" ht="12" customHeight="1" x14ac:dyDescent="0.2">
      <c r="A1044" s="460">
        <v>487</v>
      </c>
      <c r="B1044" s="707" t="s">
        <v>1967</v>
      </c>
      <c r="C1044" s="495" t="s">
        <v>476</v>
      </c>
      <c r="D1044" s="463"/>
      <c r="E1044" s="464" t="s">
        <v>1650</v>
      </c>
      <c r="F1044" s="708" t="s">
        <v>1993</v>
      </c>
      <c r="G1044" s="462">
        <v>2021</v>
      </c>
      <c r="H1044" s="460">
        <v>5</v>
      </c>
      <c r="I1044" s="467">
        <v>120000</v>
      </c>
      <c r="J1044" s="466">
        <f t="shared" si="46"/>
        <v>600000</v>
      </c>
      <c r="K1044" s="467"/>
      <c r="L1044" s="460">
        <v>5</v>
      </c>
      <c r="M1044" s="462"/>
      <c r="N1044" s="462"/>
      <c r="O1044" s="462"/>
      <c r="R1044" s="494"/>
      <c r="S1044" s="488"/>
      <c r="T1044" s="471"/>
    </row>
    <row r="1045" spans="1:20" s="468" customFormat="1" ht="12" customHeight="1" x14ac:dyDescent="0.2">
      <c r="A1045" s="460">
        <v>488</v>
      </c>
      <c r="B1045" s="707" t="s">
        <v>1967</v>
      </c>
      <c r="C1045" s="495" t="s">
        <v>476</v>
      </c>
      <c r="D1045" s="463"/>
      <c r="E1045" s="464" t="s">
        <v>1650</v>
      </c>
      <c r="F1045" s="708" t="s">
        <v>1994</v>
      </c>
      <c r="G1045" s="462">
        <v>2021</v>
      </c>
      <c r="H1045" s="460">
        <v>5</v>
      </c>
      <c r="I1045" s="467">
        <v>90000</v>
      </c>
      <c r="J1045" s="466">
        <f t="shared" si="46"/>
        <v>450000</v>
      </c>
      <c r="K1045" s="467"/>
      <c r="L1045" s="460">
        <v>5</v>
      </c>
      <c r="M1045" s="462"/>
      <c r="N1045" s="462"/>
      <c r="O1045" s="462"/>
      <c r="R1045" s="494"/>
      <c r="S1045" s="488"/>
      <c r="T1045" s="471"/>
    </row>
    <row r="1046" spans="1:20" s="468" customFormat="1" ht="12" customHeight="1" x14ac:dyDescent="0.2">
      <c r="A1046" s="460">
        <v>489</v>
      </c>
      <c r="B1046" s="707" t="s">
        <v>1967</v>
      </c>
      <c r="C1046" s="495" t="s">
        <v>476</v>
      </c>
      <c r="D1046" s="463"/>
      <c r="E1046" s="464" t="s">
        <v>1650</v>
      </c>
      <c r="F1046" s="708" t="s">
        <v>1995</v>
      </c>
      <c r="G1046" s="462">
        <v>2021</v>
      </c>
      <c r="H1046" s="460">
        <v>5</v>
      </c>
      <c r="I1046" s="467">
        <v>200000</v>
      </c>
      <c r="J1046" s="466">
        <f t="shared" si="46"/>
        <v>1000000</v>
      </c>
      <c r="K1046" s="467"/>
      <c r="L1046" s="460">
        <v>5</v>
      </c>
      <c r="M1046" s="462"/>
      <c r="N1046" s="462"/>
      <c r="O1046" s="462"/>
      <c r="R1046" s="494"/>
      <c r="S1046" s="488"/>
      <c r="T1046" s="471"/>
    </row>
    <row r="1047" spans="1:20" s="468" customFormat="1" ht="12" customHeight="1" x14ac:dyDescent="0.2">
      <c r="A1047" s="460">
        <v>490</v>
      </c>
      <c r="B1047" s="707" t="s">
        <v>1967</v>
      </c>
      <c r="C1047" s="495" t="s">
        <v>476</v>
      </c>
      <c r="D1047" s="463"/>
      <c r="E1047" s="464" t="s">
        <v>1650</v>
      </c>
      <c r="F1047" s="708" t="s">
        <v>1996</v>
      </c>
      <c r="G1047" s="462">
        <v>2021</v>
      </c>
      <c r="H1047" s="460">
        <v>5</v>
      </c>
      <c r="I1047" s="467">
        <v>110000</v>
      </c>
      <c r="J1047" s="466">
        <f t="shared" si="46"/>
        <v>550000</v>
      </c>
      <c r="K1047" s="467"/>
      <c r="L1047" s="460">
        <v>5</v>
      </c>
      <c r="M1047" s="462"/>
      <c r="N1047" s="462"/>
      <c r="O1047" s="462"/>
      <c r="R1047" s="494"/>
      <c r="S1047" s="488"/>
      <c r="T1047" s="471"/>
    </row>
    <row r="1048" spans="1:20" s="468" customFormat="1" ht="12" customHeight="1" x14ac:dyDescent="0.2">
      <c r="A1048" s="460">
        <v>491</v>
      </c>
      <c r="B1048" s="707" t="s">
        <v>1967</v>
      </c>
      <c r="C1048" s="495" t="s">
        <v>476</v>
      </c>
      <c r="D1048" s="463"/>
      <c r="E1048" s="464" t="s">
        <v>1650</v>
      </c>
      <c r="F1048" s="708" t="s">
        <v>1997</v>
      </c>
      <c r="G1048" s="462">
        <v>2021</v>
      </c>
      <c r="H1048" s="460">
        <v>5</v>
      </c>
      <c r="I1048" s="467">
        <v>65000</v>
      </c>
      <c r="J1048" s="466">
        <f t="shared" si="46"/>
        <v>325000</v>
      </c>
      <c r="K1048" s="467"/>
      <c r="L1048" s="460">
        <v>5</v>
      </c>
      <c r="M1048" s="462"/>
      <c r="N1048" s="462"/>
      <c r="O1048" s="462"/>
      <c r="R1048" s="494"/>
      <c r="S1048" s="488"/>
      <c r="T1048" s="471"/>
    </row>
    <row r="1049" spans="1:20" s="468" customFormat="1" ht="12" customHeight="1" x14ac:dyDescent="0.2">
      <c r="A1049" s="460">
        <v>492</v>
      </c>
      <c r="B1049" s="707" t="s">
        <v>1967</v>
      </c>
      <c r="C1049" s="495" t="s">
        <v>476</v>
      </c>
      <c r="D1049" s="463"/>
      <c r="E1049" s="464" t="s">
        <v>1650</v>
      </c>
      <c r="F1049" s="708" t="s">
        <v>1998</v>
      </c>
      <c r="G1049" s="462">
        <v>2021</v>
      </c>
      <c r="H1049" s="460">
        <v>5</v>
      </c>
      <c r="I1049" s="467">
        <v>96000</v>
      </c>
      <c r="J1049" s="466">
        <f t="shared" si="46"/>
        <v>480000</v>
      </c>
      <c r="K1049" s="467"/>
      <c r="L1049" s="460">
        <v>5</v>
      </c>
      <c r="M1049" s="462"/>
      <c r="N1049" s="462"/>
      <c r="O1049" s="462"/>
      <c r="R1049" s="494"/>
      <c r="S1049" s="488"/>
      <c r="T1049" s="471"/>
    </row>
    <row r="1050" spans="1:20" s="468" customFormat="1" ht="12" customHeight="1" x14ac:dyDescent="0.2">
      <c r="A1050" s="460">
        <v>493</v>
      </c>
      <c r="B1050" s="707" t="s">
        <v>1967</v>
      </c>
      <c r="C1050" s="495" t="s">
        <v>476</v>
      </c>
      <c r="D1050" s="463"/>
      <c r="E1050" s="464" t="s">
        <v>1650</v>
      </c>
      <c r="F1050" s="708" t="s">
        <v>1999</v>
      </c>
      <c r="G1050" s="462">
        <v>2021</v>
      </c>
      <c r="H1050" s="460">
        <v>5</v>
      </c>
      <c r="I1050" s="467">
        <v>146000</v>
      </c>
      <c r="J1050" s="466">
        <f t="shared" si="46"/>
        <v>730000</v>
      </c>
      <c r="K1050" s="467"/>
      <c r="L1050" s="460">
        <v>5</v>
      </c>
      <c r="M1050" s="462"/>
      <c r="N1050" s="462"/>
      <c r="O1050" s="462"/>
      <c r="R1050" s="494"/>
      <c r="S1050" s="488"/>
      <c r="T1050" s="471"/>
    </row>
    <row r="1051" spans="1:20" s="468" customFormat="1" ht="12" customHeight="1" x14ac:dyDescent="0.2">
      <c r="A1051" s="460">
        <v>494</v>
      </c>
      <c r="B1051" s="707" t="s">
        <v>1967</v>
      </c>
      <c r="C1051" s="495" t="s">
        <v>476</v>
      </c>
      <c r="D1051" s="463"/>
      <c r="E1051" s="464" t="s">
        <v>1650</v>
      </c>
      <c r="F1051" s="708" t="s">
        <v>2000</v>
      </c>
      <c r="G1051" s="462">
        <v>2021</v>
      </c>
      <c r="H1051" s="460">
        <v>5</v>
      </c>
      <c r="I1051" s="467">
        <v>135000</v>
      </c>
      <c r="J1051" s="466">
        <f t="shared" si="46"/>
        <v>675000</v>
      </c>
      <c r="K1051" s="467"/>
      <c r="L1051" s="460">
        <v>5</v>
      </c>
      <c r="M1051" s="462"/>
      <c r="N1051" s="462"/>
      <c r="O1051" s="462"/>
      <c r="R1051" s="494"/>
      <c r="S1051" s="488"/>
      <c r="T1051" s="471"/>
    </row>
    <row r="1052" spans="1:20" ht="45" x14ac:dyDescent="0.2">
      <c r="A1052" s="460">
        <v>495</v>
      </c>
      <c r="B1052" s="725" t="s">
        <v>2052</v>
      </c>
      <c r="C1052" s="462" t="s">
        <v>2061</v>
      </c>
      <c r="D1052" s="463"/>
      <c r="E1052" s="464" t="s">
        <v>1650</v>
      </c>
      <c r="F1052" s="688" t="s">
        <v>2055</v>
      </c>
      <c r="G1052" s="41">
        <v>2022</v>
      </c>
      <c r="H1052" s="41">
        <v>40</v>
      </c>
      <c r="I1052" s="41">
        <v>145000</v>
      </c>
      <c r="J1052" s="387">
        <f t="shared" ref="J1052:J1145" si="48">H1052*I1052</f>
        <v>5800000</v>
      </c>
      <c r="K1052" s="41"/>
      <c r="L1052" s="50">
        <f t="shared" ref="L1052:L1145" si="49">H1052</f>
        <v>40</v>
      </c>
      <c r="M1052" s="41"/>
      <c r="N1052" s="41"/>
      <c r="O1052" s="41"/>
      <c r="T1052" s="392"/>
    </row>
    <row r="1053" spans="1:20" ht="45" x14ac:dyDescent="0.2">
      <c r="A1053" s="460">
        <v>496</v>
      </c>
      <c r="B1053" s="694" t="s">
        <v>2052</v>
      </c>
      <c r="C1053" s="462" t="s">
        <v>2061</v>
      </c>
      <c r="D1053" s="463"/>
      <c r="E1053" s="464" t="s">
        <v>1650</v>
      </c>
      <c r="F1053" s="688" t="s">
        <v>2056</v>
      </c>
      <c r="G1053" s="41">
        <v>2022</v>
      </c>
      <c r="H1053" s="41">
        <v>60</v>
      </c>
      <c r="I1053" s="41">
        <v>140000</v>
      </c>
      <c r="J1053" s="387">
        <f t="shared" si="48"/>
        <v>8400000</v>
      </c>
      <c r="K1053" s="41"/>
      <c r="L1053" s="50">
        <f t="shared" si="49"/>
        <v>60</v>
      </c>
      <c r="M1053" s="41"/>
      <c r="N1053" s="41"/>
      <c r="O1053" s="41"/>
      <c r="T1053" s="392"/>
    </row>
    <row r="1054" spans="1:20" ht="30" x14ac:dyDescent="0.2">
      <c r="A1054" s="460">
        <v>497</v>
      </c>
      <c r="B1054" s="711" t="s">
        <v>2052</v>
      </c>
      <c r="C1054" s="462" t="s">
        <v>2061</v>
      </c>
      <c r="D1054" s="463"/>
      <c r="E1054" s="464" t="s">
        <v>1650</v>
      </c>
      <c r="F1054" s="688" t="s">
        <v>2057</v>
      </c>
      <c r="G1054" s="41">
        <v>2022</v>
      </c>
      <c r="H1054" s="41">
        <v>60</v>
      </c>
      <c r="I1054" s="41">
        <v>110000</v>
      </c>
      <c r="J1054" s="387">
        <f t="shared" si="48"/>
        <v>6600000</v>
      </c>
      <c r="K1054" s="41"/>
      <c r="L1054" s="50">
        <f t="shared" si="49"/>
        <v>60</v>
      </c>
      <c r="M1054" s="41"/>
      <c r="N1054" s="41"/>
      <c r="O1054" s="41"/>
      <c r="T1054" s="392"/>
    </row>
    <row r="1055" spans="1:20" ht="30" x14ac:dyDescent="0.2">
      <c r="A1055" s="460">
        <v>498</v>
      </c>
      <c r="B1055" s="694" t="s">
        <v>2052</v>
      </c>
      <c r="C1055" s="462" t="s">
        <v>2061</v>
      </c>
      <c r="D1055" s="463"/>
      <c r="E1055" s="464" t="s">
        <v>1650</v>
      </c>
      <c r="F1055" s="688" t="s">
        <v>2058</v>
      </c>
      <c r="G1055" s="41">
        <v>2022</v>
      </c>
      <c r="H1055" s="41">
        <v>40</v>
      </c>
      <c r="I1055" s="41">
        <v>110000</v>
      </c>
      <c r="J1055" s="387">
        <f t="shared" si="48"/>
        <v>4400000</v>
      </c>
      <c r="K1055" s="41"/>
      <c r="L1055" s="50">
        <f t="shared" si="49"/>
        <v>40</v>
      </c>
      <c r="M1055" s="41"/>
      <c r="N1055" s="41"/>
      <c r="O1055" s="41"/>
      <c r="T1055" s="392"/>
    </row>
    <row r="1056" spans="1:20" ht="30" x14ac:dyDescent="0.2">
      <c r="A1056" s="460">
        <v>499</v>
      </c>
      <c r="B1056" s="694" t="s">
        <v>2052</v>
      </c>
      <c r="C1056" s="462" t="s">
        <v>2061</v>
      </c>
      <c r="D1056" s="463"/>
      <c r="E1056" s="464" t="s">
        <v>1650</v>
      </c>
      <c r="F1056" s="688" t="s">
        <v>2059</v>
      </c>
      <c r="G1056" s="41">
        <v>2022</v>
      </c>
      <c r="H1056" s="41">
        <v>100</v>
      </c>
      <c r="I1056" s="41">
        <v>120000</v>
      </c>
      <c r="J1056" s="387">
        <f t="shared" si="48"/>
        <v>12000000</v>
      </c>
      <c r="K1056" s="41"/>
      <c r="L1056" s="50">
        <f t="shared" si="49"/>
        <v>100</v>
      </c>
      <c r="M1056" s="41"/>
      <c r="N1056" s="41"/>
      <c r="O1056" s="41"/>
      <c r="T1056" s="392"/>
    </row>
    <row r="1057" spans="1:20" ht="90" x14ac:dyDescent="0.2">
      <c r="A1057" s="460">
        <v>500</v>
      </c>
      <c r="B1057" s="707" t="s">
        <v>1913</v>
      </c>
      <c r="C1057" s="41" t="s">
        <v>489</v>
      </c>
      <c r="D1057" s="103"/>
      <c r="E1057" s="464" t="s">
        <v>1650</v>
      </c>
      <c r="F1057" s="727" t="s">
        <v>2105</v>
      </c>
      <c r="G1057" s="41">
        <v>2022</v>
      </c>
      <c r="H1057" s="41">
        <v>10</v>
      </c>
      <c r="I1057" s="41">
        <v>17183</v>
      </c>
      <c r="J1057" s="387">
        <f t="shared" ref="J1057:J1067" si="50">H1057*I1057</f>
        <v>171830</v>
      </c>
      <c r="K1057" s="41"/>
      <c r="L1057" s="50">
        <f t="shared" ref="L1057:L1067" si="51">H1057</f>
        <v>10</v>
      </c>
      <c r="M1057" s="41"/>
      <c r="N1057" s="41"/>
      <c r="O1057" s="41"/>
      <c r="T1057" s="392"/>
    </row>
    <row r="1058" spans="1:20" ht="75" x14ac:dyDescent="0.2">
      <c r="A1058" s="460">
        <v>501</v>
      </c>
      <c r="B1058" s="707" t="s">
        <v>2093</v>
      </c>
      <c r="C1058" s="41" t="s">
        <v>489</v>
      </c>
      <c r="D1058" s="103"/>
      <c r="E1058" s="464" t="s">
        <v>1650</v>
      </c>
      <c r="F1058" s="727" t="s">
        <v>2106</v>
      </c>
      <c r="G1058" s="41">
        <v>2022</v>
      </c>
      <c r="H1058" s="41">
        <v>2</v>
      </c>
      <c r="I1058" s="41">
        <v>15819</v>
      </c>
      <c r="J1058" s="387">
        <f t="shared" si="50"/>
        <v>31638</v>
      </c>
      <c r="K1058" s="41"/>
      <c r="L1058" s="50">
        <f t="shared" si="51"/>
        <v>2</v>
      </c>
      <c r="M1058" s="41"/>
      <c r="N1058" s="41"/>
      <c r="O1058" s="41"/>
      <c r="T1058" s="392"/>
    </row>
    <row r="1059" spans="1:20" ht="75" x14ac:dyDescent="0.2">
      <c r="A1059" s="460">
        <v>502</v>
      </c>
      <c r="B1059" s="707" t="s">
        <v>2093</v>
      </c>
      <c r="C1059" s="41" t="s">
        <v>489</v>
      </c>
      <c r="D1059" s="103"/>
      <c r="E1059" s="464" t="s">
        <v>1650</v>
      </c>
      <c r="F1059" s="727" t="s">
        <v>2107</v>
      </c>
      <c r="G1059" s="41">
        <v>2022</v>
      </c>
      <c r="H1059" s="41">
        <v>9</v>
      </c>
      <c r="I1059" s="41">
        <v>44445</v>
      </c>
      <c r="J1059" s="387">
        <f t="shared" si="50"/>
        <v>400005</v>
      </c>
      <c r="K1059" s="41"/>
      <c r="L1059" s="50">
        <f t="shared" si="51"/>
        <v>9</v>
      </c>
      <c r="M1059" s="41"/>
      <c r="N1059" s="41"/>
      <c r="O1059" s="41"/>
      <c r="T1059" s="392"/>
    </row>
    <row r="1060" spans="1:20" ht="75" x14ac:dyDescent="0.2">
      <c r="A1060" s="460">
        <v>503</v>
      </c>
      <c r="B1060" s="707" t="s">
        <v>2093</v>
      </c>
      <c r="C1060" s="41" t="s">
        <v>489</v>
      </c>
      <c r="D1060" s="103"/>
      <c r="E1060" s="464" t="s">
        <v>1650</v>
      </c>
      <c r="F1060" s="727" t="s">
        <v>2108</v>
      </c>
      <c r="G1060" s="41">
        <v>2022</v>
      </c>
      <c r="H1060" s="41">
        <v>2</v>
      </c>
      <c r="I1060" s="41">
        <v>21609</v>
      </c>
      <c r="J1060" s="387">
        <f t="shared" si="50"/>
        <v>43218</v>
      </c>
      <c r="K1060" s="41"/>
      <c r="L1060" s="50">
        <f t="shared" si="51"/>
        <v>2</v>
      </c>
      <c r="M1060" s="41"/>
      <c r="N1060" s="41"/>
      <c r="O1060" s="41"/>
      <c r="T1060" s="392"/>
    </row>
    <row r="1061" spans="1:20" ht="75" x14ac:dyDescent="0.2">
      <c r="A1061" s="460">
        <v>504</v>
      </c>
      <c r="B1061" s="707" t="s">
        <v>2093</v>
      </c>
      <c r="C1061" s="41" t="s">
        <v>1129</v>
      </c>
      <c r="D1061" s="103"/>
      <c r="E1061" s="464" t="s">
        <v>1650</v>
      </c>
      <c r="F1061" s="727" t="s">
        <v>2109</v>
      </c>
      <c r="G1061" s="41">
        <v>2022</v>
      </c>
      <c r="H1061" s="41">
        <v>3</v>
      </c>
      <c r="I1061" s="41">
        <v>40503</v>
      </c>
      <c r="J1061" s="387">
        <f t="shared" si="50"/>
        <v>121509</v>
      </c>
      <c r="K1061" s="41"/>
      <c r="L1061" s="50">
        <f t="shared" si="51"/>
        <v>3</v>
      </c>
      <c r="M1061" s="41"/>
      <c r="N1061" s="41"/>
      <c r="O1061" s="41"/>
      <c r="T1061" s="392"/>
    </row>
    <row r="1062" spans="1:20" ht="90" x14ac:dyDescent="0.2">
      <c r="A1062" s="460">
        <v>505</v>
      </c>
      <c r="B1062" s="707" t="s">
        <v>1682</v>
      </c>
      <c r="C1062" s="41" t="s">
        <v>1129</v>
      </c>
      <c r="D1062" s="103"/>
      <c r="E1062" s="464" t="s">
        <v>1650</v>
      </c>
      <c r="F1062" s="727" t="s">
        <v>2110</v>
      </c>
      <c r="G1062" s="41">
        <v>2022</v>
      </c>
      <c r="H1062" s="41">
        <v>55</v>
      </c>
      <c r="I1062" s="41">
        <v>10492</v>
      </c>
      <c r="J1062" s="387">
        <f t="shared" si="50"/>
        <v>577060</v>
      </c>
      <c r="K1062" s="41"/>
      <c r="L1062" s="50">
        <f t="shared" si="51"/>
        <v>55</v>
      </c>
      <c r="M1062" s="41"/>
      <c r="N1062" s="41"/>
      <c r="O1062" s="41"/>
      <c r="T1062" s="392"/>
    </row>
    <row r="1063" spans="1:20" ht="90" x14ac:dyDescent="0.2">
      <c r="A1063" s="460">
        <v>506</v>
      </c>
      <c r="B1063" s="707" t="s">
        <v>1682</v>
      </c>
      <c r="C1063" s="41" t="s">
        <v>478</v>
      </c>
      <c r="D1063" s="103"/>
      <c r="E1063" s="464" t="s">
        <v>1650</v>
      </c>
      <c r="F1063" s="727" t="s">
        <v>2111</v>
      </c>
      <c r="G1063" s="41">
        <v>2022</v>
      </c>
      <c r="H1063" s="41">
        <v>9</v>
      </c>
      <c r="I1063" s="41">
        <v>21454</v>
      </c>
      <c r="J1063" s="387">
        <f t="shared" si="50"/>
        <v>193086</v>
      </c>
      <c r="K1063" s="41"/>
      <c r="L1063" s="50">
        <f t="shared" si="51"/>
        <v>9</v>
      </c>
      <c r="M1063" s="41"/>
      <c r="N1063" s="41"/>
      <c r="O1063" s="41"/>
      <c r="T1063" s="392"/>
    </row>
    <row r="1064" spans="1:20" ht="105" x14ac:dyDescent="0.2">
      <c r="A1064" s="460">
        <v>507</v>
      </c>
      <c r="B1064" s="707" t="s">
        <v>2094</v>
      </c>
      <c r="C1064" s="41" t="s">
        <v>478</v>
      </c>
      <c r="D1064" s="103"/>
      <c r="E1064" s="464" t="s">
        <v>1650</v>
      </c>
      <c r="F1064" s="727" t="s">
        <v>2112</v>
      </c>
      <c r="G1064" s="41">
        <v>2022</v>
      </c>
      <c r="H1064" s="41">
        <v>55</v>
      </c>
      <c r="I1064" s="41">
        <v>11605</v>
      </c>
      <c r="J1064" s="387">
        <f t="shared" si="50"/>
        <v>638275</v>
      </c>
      <c r="K1064" s="41"/>
      <c r="L1064" s="50">
        <f t="shared" si="51"/>
        <v>55</v>
      </c>
      <c r="M1064" s="41"/>
      <c r="N1064" s="41"/>
      <c r="O1064" s="41"/>
      <c r="T1064" s="392"/>
    </row>
    <row r="1065" spans="1:20" ht="105" x14ac:dyDescent="0.2">
      <c r="A1065" s="460">
        <v>508</v>
      </c>
      <c r="B1065" s="707" t="s">
        <v>2094</v>
      </c>
      <c r="C1065" s="41" t="s">
        <v>491</v>
      </c>
      <c r="D1065" s="103"/>
      <c r="E1065" s="464" t="s">
        <v>1650</v>
      </c>
      <c r="F1065" s="727" t="s">
        <v>2113</v>
      </c>
      <c r="G1065" s="41">
        <v>2022</v>
      </c>
      <c r="H1065" s="41">
        <v>9</v>
      </c>
      <c r="I1065" s="41">
        <v>18942</v>
      </c>
      <c r="J1065" s="387">
        <f t="shared" si="50"/>
        <v>170478</v>
      </c>
      <c r="K1065" s="41"/>
      <c r="L1065" s="50">
        <f t="shared" si="51"/>
        <v>9</v>
      </c>
      <c r="M1065" s="41"/>
      <c r="N1065" s="41"/>
      <c r="O1065" s="41"/>
      <c r="T1065" s="392"/>
    </row>
    <row r="1066" spans="1:20" ht="75" x14ac:dyDescent="0.2">
      <c r="A1066" s="460">
        <v>509</v>
      </c>
      <c r="B1066" s="707" t="s">
        <v>1916</v>
      </c>
      <c r="C1066" s="41" t="s">
        <v>491</v>
      </c>
      <c r="D1066" s="103"/>
      <c r="E1066" s="464" t="s">
        <v>1650</v>
      </c>
      <c r="F1066" s="727" t="s">
        <v>2114</v>
      </c>
      <c r="G1066" s="41">
        <v>2022</v>
      </c>
      <c r="H1066" s="41">
        <v>55</v>
      </c>
      <c r="I1066" s="41">
        <v>7333</v>
      </c>
      <c r="J1066" s="387">
        <f t="shared" si="50"/>
        <v>403315</v>
      </c>
      <c r="K1066" s="41"/>
      <c r="L1066" s="50">
        <f t="shared" si="51"/>
        <v>55</v>
      </c>
      <c r="M1066" s="41"/>
      <c r="N1066" s="41"/>
      <c r="O1066" s="41"/>
      <c r="T1066" s="392"/>
    </row>
    <row r="1067" spans="1:20" ht="75" x14ac:dyDescent="0.2">
      <c r="A1067" s="460">
        <v>510</v>
      </c>
      <c r="B1067" s="707" t="s">
        <v>1916</v>
      </c>
      <c r="C1067" s="41" t="s">
        <v>307</v>
      </c>
      <c r="D1067" s="103"/>
      <c r="E1067" s="464" t="s">
        <v>1650</v>
      </c>
      <c r="F1067" s="727" t="s">
        <v>2115</v>
      </c>
      <c r="G1067" s="41">
        <v>2022</v>
      </c>
      <c r="H1067" s="41">
        <v>9</v>
      </c>
      <c r="I1067" s="41">
        <v>19468</v>
      </c>
      <c r="J1067" s="387">
        <f t="shared" si="50"/>
        <v>175212</v>
      </c>
      <c r="K1067" s="41"/>
      <c r="L1067" s="50">
        <f t="shared" si="51"/>
        <v>9</v>
      </c>
      <c r="M1067" s="41"/>
      <c r="N1067" s="41"/>
      <c r="O1067" s="41"/>
      <c r="T1067" s="392"/>
    </row>
    <row r="1068" spans="1:20" ht="45" x14ac:dyDescent="0.2">
      <c r="A1068" s="460">
        <v>511</v>
      </c>
      <c r="B1068" s="707" t="s">
        <v>728</v>
      </c>
      <c r="C1068" s="41" t="s">
        <v>307</v>
      </c>
      <c r="D1068" s="103"/>
      <c r="E1068" s="464" t="s">
        <v>1650</v>
      </c>
      <c r="F1068" s="727" t="s">
        <v>2116</v>
      </c>
      <c r="G1068" s="41">
        <v>2022</v>
      </c>
      <c r="H1068" s="41">
        <v>55</v>
      </c>
      <c r="I1068" s="41">
        <v>13461</v>
      </c>
      <c r="J1068" s="387">
        <f t="shared" si="48"/>
        <v>740355</v>
      </c>
      <c r="K1068" s="41"/>
      <c r="L1068" s="50">
        <f t="shared" si="49"/>
        <v>55</v>
      </c>
      <c r="M1068" s="41"/>
      <c r="N1068" s="41"/>
      <c r="O1068" s="41"/>
      <c r="T1068" s="392"/>
    </row>
    <row r="1069" spans="1:20" ht="45" x14ac:dyDescent="0.2">
      <c r="A1069" s="460">
        <v>512</v>
      </c>
      <c r="B1069" s="707" t="s">
        <v>728</v>
      </c>
      <c r="C1069" s="41" t="s">
        <v>2101</v>
      </c>
      <c r="D1069" s="103"/>
      <c r="E1069" s="464" t="s">
        <v>1650</v>
      </c>
      <c r="F1069" s="727" t="s">
        <v>2117</v>
      </c>
      <c r="G1069" s="41">
        <v>2022</v>
      </c>
      <c r="H1069" s="41">
        <v>9</v>
      </c>
      <c r="I1069" s="41">
        <v>24594</v>
      </c>
      <c r="J1069" s="387">
        <f t="shared" si="48"/>
        <v>221346</v>
      </c>
      <c r="K1069" s="41"/>
      <c r="L1069" s="50">
        <f t="shared" si="49"/>
        <v>9</v>
      </c>
      <c r="M1069" s="41"/>
      <c r="N1069" s="41"/>
      <c r="O1069" s="41"/>
      <c r="T1069" s="392"/>
    </row>
    <row r="1070" spans="1:20" ht="45" x14ac:dyDescent="0.2">
      <c r="A1070" s="460">
        <v>513</v>
      </c>
      <c r="B1070" s="707" t="s">
        <v>2095</v>
      </c>
      <c r="C1070" s="41" t="s">
        <v>2102</v>
      </c>
      <c r="D1070" s="103"/>
      <c r="E1070" s="464" t="s">
        <v>1650</v>
      </c>
      <c r="F1070" s="727" t="s">
        <v>2118</v>
      </c>
      <c r="G1070" s="41">
        <v>2022</v>
      </c>
      <c r="H1070" s="41">
        <v>9</v>
      </c>
      <c r="I1070" s="41">
        <v>19570</v>
      </c>
      <c r="J1070" s="387">
        <f t="shared" si="48"/>
        <v>176130</v>
      </c>
      <c r="K1070" s="41"/>
      <c r="L1070" s="50">
        <f t="shared" si="49"/>
        <v>9</v>
      </c>
      <c r="M1070" s="41"/>
      <c r="N1070" s="41"/>
      <c r="O1070" s="41"/>
      <c r="T1070" s="392"/>
    </row>
    <row r="1071" spans="1:20" ht="45" x14ac:dyDescent="0.2">
      <c r="A1071" s="460">
        <v>514</v>
      </c>
      <c r="B1071" s="707" t="s">
        <v>2096</v>
      </c>
      <c r="C1071" s="41" t="s">
        <v>2103</v>
      </c>
      <c r="D1071" s="103"/>
      <c r="E1071" s="464" t="s">
        <v>1650</v>
      </c>
      <c r="F1071" s="727" t="s">
        <v>2119</v>
      </c>
      <c r="G1071" s="41">
        <v>2022</v>
      </c>
      <c r="H1071" s="41">
        <v>9</v>
      </c>
      <c r="I1071" s="41">
        <v>20826</v>
      </c>
      <c r="J1071" s="387">
        <f t="shared" si="48"/>
        <v>187434</v>
      </c>
      <c r="K1071" s="41"/>
      <c r="L1071" s="50">
        <f t="shared" si="49"/>
        <v>9</v>
      </c>
      <c r="M1071" s="41"/>
      <c r="N1071" s="41"/>
      <c r="O1071" s="41"/>
      <c r="T1071" s="392"/>
    </row>
    <row r="1072" spans="1:20" ht="45" x14ac:dyDescent="0.2">
      <c r="A1072" s="460">
        <v>515</v>
      </c>
      <c r="B1072" s="707" t="s">
        <v>2097</v>
      </c>
      <c r="C1072" s="41" t="s">
        <v>2103</v>
      </c>
      <c r="D1072" s="103"/>
      <c r="E1072" s="464" t="s">
        <v>1650</v>
      </c>
      <c r="F1072" s="727" t="s">
        <v>2120</v>
      </c>
      <c r="G1072" s="41">
        <v>2022</v>
      </c>
      <c r="H1072" s="41">
        <v>9</v>
      </c>
      <c r="I1072" s="41">
        <v>17686</v>
      </c>
      <c r="J1072" s="387">
        <f t="shared" si="48"/>
        <v>159174</v>
      </c>
      <c r="K1072" s="41"/>
      <c r="L1072" s="50">
        <f t="shared" si="49"/>
        <v>9</v>
      </c>
      <c r="M1072" s="41"/>
      <c r="N1072" s="41"/>
      <c r="O1072" s="41"/>
      <c r="T1072" s="392"/>
    </row>
    <row r="1073" spans="1:20" ht="45" x14ac:dyDescent="0.2">
      <c r="A1073" s="460">
        <v>516</v>
      </c>
      <c r="B1073" s="707" t="s">
        <v>2097</v>
      </c>
      <c r="C1073" s="41" t="s">
        <v>493</v>
      </c>
      <c r="D1073" s="103"/>
      <c r="E1073" s="464" t="s">
        <v>1650</v>
      </c>
      <c r="F1073" s="727" t="s">
        <v>2121</v>
      </c>
      <c r="G1073" s="41">
        <v>2022</v>
      </c>
      <c r="H1073" s="41">
        <v>9</v>
      </c>
      <c r="I1073" s="41">
        <v>22082</v>
      </c>
      <c r="J1073" s="387">
        <f t="shared" si="48"/>
        <v>198738</v>
      </c>
      <c r="K1073" s="41"/>
      <c r="L1073" s="50">
        <f t="shared" si="49"/>
        <v>9</v>
      </c>
      <c r="M1073" s="41"/>
      <c r="N1073" s="41"/>
      <c r="O1073" s="41"/>
      <c r="T1073" s="392"/>
    </row>
    <row r="1074" spans="1:20" ht="30" x14ac:dyDescent="0.2">
      <c r="A1074" s="460">
        <v>517</v>
      </c>
      <c r="B1074" s="707" t="s">
        <v>1912</v>
      </c>
      <c r="C1074" s="41" t="s">
        <v>2104</v>
      </c>
      <c r="D1074" s="103"/>
      <c r="E1074" s="464" t="s">
        <v>1650</v>
      </c>
      <c r="F1074" s="727" t="s">
        <v>2122</v>
      </c>
      <c r="G1074" s="41">
        <v>2022</v>
      </c>
      <c r="H1074" s="41">
        <v>9</v>
      </c>
      <c r="I1074" s="41">
        <v>24594</v>
      </c>
      <c r="J1074" s="387">
        <f t="shared" si="48"/>
        <v>221346</v>
      </c>
      <c r="K1074" s="41"/>
      <c r="L1074" s="50">
        <f t="shared" si="49"/>
        <v>9</v>
      </c>
      <c r="M1074" s="41"/>
      <c r="N1074" s="41"/>
      <c r="O1074" s="41"/>
      <c r="T1074" s="392"/>
    </row>
    <row r="1075" spans="1:20" ht="51" x14ac:dyDescent="0.2">
      <c r="A1075" s="460">
        <v>518</v>
      </c>
      <c r="B1075" s="707" t="s">
        <v>2098</v>
      </c>
      <c r="C1075" s="41" t="s">
        <v>2104</v>
      </c>
      <c r="D1075" s="103"/>
      <c r="E1075" s="464" t="s">
        <v>1650</v>
      </c>
      <c r="F1075" s="727" t="s">
        <v>2123</v>
      </c>
      <c r="G1075" s="41">
        <v>2022</v>
      </c>
      <c r="H1075" s="41">
        <v>55</v>
      </c>
      <c r="I1075" s="41">
        <v>13089</v>
      </c>
      <c r="J1075" s="387">
        <f t="shared" si="48"/>
        <v>719895</v>
      </c>
      <c r="K1075" s="41"/>
      <c r="L1075" s="50">
        <f t="shared" si="49"/>
        <v>55</v>
      </c>
      <c r="M1075" s="41"/>
      <c r="N1075" s="41"/>
      <c r="O1075" s="41"/>
      <c r="T1075" s="392"/>
    </row>
    <row r="1076" spans="1:20" ht="51" x14ac:dyDescent="0.2">
      <c r="A1076" s="460">
        <v>519</v>
      </c>
      <c r="B1076" s="707" t="s">
        <v>2098</v>
      </c>
      <c r="C1076" s="41" t="s">
        <v>490</v>
      </c>
      <c r="D1076" s="103"/>
      <c r="E1076" s="464" t="s">
        <v>1650</v>
      </c>
      <c r="F1076" s="727" t="s">
        <v>2124</v>
      </c>
      <c r="G1076" s="41">
        <v>2022</v>
      </c>
      <c r="H1076" s="41">
        <v>9</v>
      </c>
      <c r="I1076" s="41">
        <v>23338</v>
      </c>
      <c r="J1076" s="387">
        <f t="shared" si="48"/>
        <v>210042</v>
      </c>
      <c r="K1076" s="41"/>
      <c r="L1076" s="50">
        <f t="shared" si="49"/>
        <v>9</v>
      </c>
      <c r="M1076" s="41"/>
      <c r="N1076" s="41"/>
      <c r="O1076" s="41"/>
      <c r="T1076" s="392"/>
    </row>
    <row r="1077" spans="1:20" ht="30" x14ac:dyDescent="0.2">
      <c r="A1077" s="460">
        <v>520</v>
      </c>
      <c r="B1077" s="707" t="s">
        <v>2099</v>
      </c>
      <c r="C1077" s="41" t="s">
        <v>490</v>
      </c>
      <c r="D1077" s="103"/>
      <c r="E1077" s="464" t="s">
        <v>1650</v>
      </c>
      <c r="F1077" s="727" t="s">
        <v>2125</v>
      </c>
      <c r="G1077" s="41">
        <v>2022</v>
      </c>
      <c r="H1077" s="41">
        <v>55</v>
      </c>
      <c r="I1077" s="41">
        <v>15892</v>
      </c>
      <c r="J1077" s="387">
        <f t="shared" si="48"/>
        <v>874060</v>
      </c>
      <c r="K1077" s="41"/>
      <c r="L1077" s="50">
        <f t="shared" si="49"/>
        <v>55</v>
      </c>
      <c r="M1077" s="41"/>
      <c r="N1077" s="41"/>
      <c r="O1077" s="41"/>
      <c r="T1077" s="392"/>
    </row>
    <row r="1078" spans="1:20" ht="30" x14ac:dyDescent="0.2">
      <c r="A1078" s="460">
        <v>521</v>
      </c>
      <c r="B1078" s="707" t="s">
        <v>2099</v>
      </c>
      <c r="C1078" s="41" t="s">
        <v>492</v>
      </c>
      <c r="D1078" s="103"/>
      <c r="E1078" s="464" t="s">
        <v>1650</v>
      </c>
      <c r="F1078" s="727" t="s">
        <v>2126</v>
      </c>
      <c r="G1078" s="41">
        <v>2022</v>
      </c>
      <c r="H1078" s="41">
        <v>9</v>
      </c>
      <c r="I1078" s="41">
        <v>21454</v>
      </c>
      <c r="J1078" s="387">
        <f t="shared" si="48"/>
        <v>193086</v>
      </c>
      <c r="K1078" s="41"/>
      <c r="L1078" s="50">
        <f t="shared" si="49"/>
        <v>9</v>
      </c>
      <c r="M1078" s="41"/>
      <c r="N1078" s="41"/>
      <c r="O1078" s="41"/>
      <c r="T1078" s="392"/>
    </row>
    <row r="1079" spans="1:20" ht="51" x14ac:dyDescent="0.2">
      <c r="A1079" s="460">
        <v>522</v>
      </c>
      <c r="B1079" s="707" t="s">
        <v>2100</v>
      </c>
      <c r="C1079" s="41" t="s">
        <v>492</v>
      </c>
      <c r="D1079" s="103"/>
      <c r="E1079" s="464" t="s">
        <v>1650</v>
      </c>
      <c r="F1079" s="727" t="s">
        <v>2127</v>
      </c>
      <c r="G1079" s="41">
        <v>2022</v>
      </c>
      <c r="H1079" s="41">
        <v>55</v>
      </c>
      <c r="I1079" s="41">
        <v>12587</v>
      </c>
      <c r="J1079" s="387">
        <f t="shared" si="48"/>
        <v>692285</v>
      </c>
      <c r="K1079" s="41"/>
      <c r="L1079" s="50">
        <f t="shared" si="49"/>
        <v>55</v>
      </c>
      <c r="M1079" s="41"/>
      <c r="N1079" s="41"/>
      <c r="O1079" s="41"/>
      <c r="T1079" s="392"/>
    </row>
    <row r="1080" spans="1:20" ht="51" x14ac:dyDescent="0.2">
      <c r="A1080" s="460">
        <v>523</v>
      </c>
      <c r="B1080" s="707" t="s">
        <v>2100</v>
      </c>
      <c r="C1080" s="41" t="s">
        <v>488</v>
      </c>
      <c r="D1080" s="103"/>
      <c r="E1080" s="464" t="s">
        <v>1650</v>
      </c>
      <c r="F1080" s="727" t="s">
        <v>2128</v>
      </c>
      <c r="G1080" s="41">
        <v>2022</v>
      </c>
      <c r="H1080" s="41">
        <v>9</v>
      </c>
      <c r="I1080" s="41">
        <v>20198</v>
      </c>
      <c r="J1080" s="387">
        <f t="shared" si="48"/>
        <v>181782</v>
      </c>
      <c r="K1080" s="41"/>
      <c r="L1080" s="50">
        <f t="shared" si="49"/>
        <v>9</v>
      </c>
      <c r="M1080" s="41"/>
      <c r="N1080" s="41"/>
      <c r="O1080" s="41"/>
      <c r="T1080" s="392"/>
    </row>
    <row r="1081" spans="1:20" ht="90" x14ac:dyDescent="0.2">
      <c r="A1081" s="460">
        <v>524</v>
      </c>
      <c r="B1081" s="707" t="s">
        <v>1913</v>
      </c>
      <c r="C1081" s="41" t="s">
        <v>488</v>
      </c>
      <c r="D1081" s="103"/>
      <c r="E1081" s="464" t="s">
        <v>1650</v>
      </c>
      <c r="F1081" s="727" t="s">
        <v>2129</v>
      </c>
      <c r="G1081" s="41">
        <v>2022</v>
      </c>
      <c r="H1081" s="41">
        <v>370</v>
      </c>
      <c r="I1081" s="41">
        <v>18145</v>
      </c>
      <c r="J1081" s="387">
        <f t="shared" si="48"/>
        <v>6713650</v>
      </c>
      <c r="K1081" s="41"/>
      <c r="L1081" s="50">
        <f t="shared" si="49"/>
        <v>370</v>
      </c>
      <c r="M1081" s="41"/>
      <c r="N1081" s="41"/>
      <c r="O1081" s="41"/>
      <c r="T1081" s="392"/>
    </row>
    <row r="1082" spans="1:20" ht="75" x14ac:dyDescent="0.2">
      <c r="A1082" s="460">
        <v>525</v>
      </c>
      <c r="B1082" s="707" t="s">
        <v>1913</v>
      </c>
      <c r="C1082" s="41" t="s">
        <v>489</v>
      </c>
      <c r="D1082" s="103"/>
      <c r="E1082" s="464" t="s">
        <v>1650</v>
      </c>
      <c r="F1082" s="727" t="s">
        <v>2130</v>
      </c>
      <c r="G1082" s="41">
        <v>2022</v>
      </c>
      <c r="H1082" s="41">
        <v>10</v>
      </c>
      <c r="I1082" s="41">
        <v>18909</v>
      </c>
      <c r="J1082" s="387">
        <f t="shared" si="48"/>
        <v>189090</v>
      </c>
      <c r="K1082" s="41"/>
      <c r="L1082" s="50">
        <f t="shared" si="49"/>
        <v>10</v>
      </c>
      <c r="M1082" s="41"/>
      <c r="N1082" s="41"/>
      <c r="O1082" s="41"/>
      <c r="T1082" s="392"/>
    </row>
    <row r="1083" spans="1:20" ht="75" x14ac:dyDescent="0.2">
      <c r="A1083" s="460">
        <v>526</v>
      </c>
      <c r="B1083" s="707" t="s">
        <v>2093</v>
      </c>
      <c r="C1083" s="41" t="s">
        <v>489</v>
      </c>
      <c r="D1083" s="103"/>
      <c r="E1083" s="464" t="s">
        <v>1650</v>
      </c>
      <c r="F1083" s="727" t="s">
        <v>2131</v>
      </c>
      <c r="G1083" s="41">
        <v>2022</v>
      </c>
      <c r="H1083" s="41">
        <v>15</v>
      </c>
      <c r="I1083" s="41">
        <v>12519</v>
      </c>
      <c r="J1083" s="387">
        <f t="shared" si="48"/>
        <v>187785</v>
      </c>
      <c r="K1083" s="41"/>
      <c r="L1083" s="50">
        <f t="shared" si="49"/>
        <v>15</v>
      </c>
      <c r="M1083" s="41"/>
      <c r="N1083" s="41"/>
      <c r="O1083" s="41"/>
      <c r="T1083" s="392"/>
    </row>
    <row r="1084" spans="1:20" ht="75" x14ac:dyDescent="0.2">
      <c r="A1084" s="460">
        <v>527</v>
      </c>
      <c r="B1084" s="707" t="s">
        <v>2093</v>
      </c>
      <c r="C1084" s="41" t="s">
        <v>489</v>
      </c>
      <c r="D1084" s="103"/>
      <c r="E1084" s="464" t="s">
        <v>1650</v>
      </c>
      <c r="F1084" s="727" t="s">
        <v>2130</v>
      </c>
      <c r="G1084" s="41">
        <v>2022</v>
      </c>
      <c r="H1084" s="41">
        <v>9</v>
      </c>
      <c r="I1084" s="41">
        <v>24634</v>
      </c>
      <c r="J1084" s="387">
        <f t="shared" si="48"/>
        <v>221706</v>
      </c>
      <c r="K1084" s="41"/>
      <c r="L1084" s="50">
        <f t="shared" si="49"/>
        <v>9</v>
      </c>
      <c r="M1084" s="41"/>
      <c r="N1084" s="41"/>
      <c r="O1084" s="41"/>
      <c r="T1084" s="392"/>
    </row>
    <row r="1085" spans="1:20" ht="75" x14ac:dyDescent="0.2">
      <c r="A1085" s="460">
        <v>528</v>
      </c>
      <c r="B1085" s="707" t="s">
        <v>2093</v>
      </c>
      <c r="C1085" s="41" t="s">
        <v>489</v>
      </c>
      <c r="D1085" s="103"/>
      <c r="E1085" s="464" t="s">
        <v>1650</v>
      </c>
      <c r="F1085" s="727" t="s">
        <v>2132</v>
      </c>
      <c r="G1085" s="41">
        <v>2022</v>
      </c>
      <c r="H1085" s="41">
        <v>4</v>
      </c>
      <c r="I1085" s="41">
        <v>16759</v>
      </c>
      <c r="J1085" s="387">
        <f t="shared" si="48"/>
        <v>67036</v>
      </c>
      <c r="K1085" s="41"/>
      <c r="L1085" s="50">
        <f t="shared" si="49"/>
        <v>4</v>
      </c>
      <c r="M1085" s="41"/>
      <c r="N1085" s="41"/>
      <c r="O1085" s="41"/>
      <c r="T1085" s="392"/>
    </row>
    <row r="1086" spans="1:20" ht="75" x14ac:dyDescent="0.2">
      <c r="A1086" s="460">
        <v>529</v>
      </c>
      <c r="B1086" s="707" t="s">
        <v>2093</v>
      </c>
      <c r="C1086" s="41" t="s">
        <v>1129</v>
      </c>
      <c r="D1086" s="103"/>
      <c r="E1086" s="464" t="s">
        <v>1650</v>
      </c>
      <c r="F1086" s="727" t="s">
        <v>2133</v>
      </c>
      <c r="G1086" s="41">
        <v>2022</v>
      </c>
      <c r="H1086" s="41">
        <v>3</v>
      </c>
      <c r="I1086" s="41">
        <v>38375</v>
      </c>
      <c r="J1086" s="387">
        <f t="shared" si="48"/>
        <v>115125</v>
      </c>
      <c r="K1086" s="41"/>
      <c r="L1086" s="50">
        <f t="shared" si="49"/>
        <v>3</v>
      </c>
      <c r="M1086" s="41"/>
      <c r="N1086" s="41"/>
      <c r="O1086" s="41"/>
      <c r="T1086" s="392"/>
    </row>
    <row r="1087" spans="1:20" ht="105" x14ac:dyDescent="0.2">
      <c r="A1087" s="460">
        <v>530</v>
      </c>
      <c r="B1087" s="707" t="s">
        <v>1682</v>
      </c>
      <c r="C1087" s="41" t="s">
        <v>1129</v>
      </c>
      <c r="D1087" s="103"/>
      <c r="E1087" s="464" t="s">
        <v>1650</v>
      </c>
      <c r="F1087" s="727" t="s">
        <v>2134</v>
      </c>
      <c r="G1087" s="41">
        <v>2022</v>
      </c>
      <c r="H1087" s="41">
        <v>370</v>
      </c>
      <c r="I1087" s="41">
        <v>10081</v>
      </c>
      <c r="J1087" s="387">
        <f t="shared" si="48"/>
        <v>3729970</v>
      </c>
      <c r="K1087" s="41"/>
      <c r="L1087" s="50">
        <f t="shared" si="49"/>
        <v>370</v>
      </c>
      <c r="M1087" s="41"/>
      <c r="N1087" s="41"/>
      <c r="O1087" s="41"/>
      <c r="T1087" s="392"/>
    </row>
    <row r="1088" spans="1:20" ht="105" x14ac:dyDescent="0.2">
      <c r="A1088" s="460">
        <v>531</v>
      </c>
      <c r="B1088" s="707" t="s">
        <v>1682</v>
      </c>
      <c r="C1088" s="41" t="s">
        <v>478</v>
      </c>
      <c r="D1088" s="103"/>
      <c r="E1088" s="464" t="s">
        <v>1650</v>
      </c>
      <c r="F1088" s="727" t="s">
        <v>2135</v>
      </c>
      <c r="G1088" s="41">
        <v>2022</v>
      </c>
      <c r="H1088" s="41">
        <v>9</v>
      </c>
      <c r="I1088" s="41">
        <v>17834</v>
      </c>
      <c r="J1088" s="387">
        <f t="shared" si="48"/>
        <v>160506</v>
      </c>
      <c r="K1088" s="41"/>
      <c r="L1088" s="50">
        <f t="shared" si="49"/>
        <v>9</v>
      </c>
      <c r="M1088" s="41"/>
      <c r="N1088" s="41"/>
      <c r="O1088" s="41"/>
      <c r="T1088" s="392"/>
    </row>
    <row r="1089" spans="1:20" ht="105" x14ac:dyDescent="0.2">
      <c r="A1089" s="460">
        <v>532</v>
      </c>
      <c r="B1089" s="707" t="s">
        <v>2094</v>
      </c>
      <c r="C1089" s="41" t="s">
        <v>478</v>
      </c>
      <c r="D1089" s="103"/>
      <c r="E1089" s="464" t="s">
        <v>1650</v>
      </c>
      <c r="F1089" s="727" t="s">
        <v>2136</v>
      </c>
      <c r="G1089" s="41">
        <v>2022</v>
      </c>
      <c r="H1089" s="41">
        <v>370</v>
      </c>
      <c r="I1089" s="41">
        <v>11617</v>
      </c>
      <c r="J1089" s="387">
        <f t="shared" si="48"/>
        <v>4298290</v>
      </c>
      <c r="K1089" s="41"/>
      <c r="L1089" s="50">
        <f t="shared" si="49"/>
        <v>370</v>
      </c>
      <c r="M1089" s="41"/>
      <c r="N1089" s="41"/>
      <c r="O1089" s="41"/>
      <c r="T1089" s="392"/>
    </row>
    <row r="1090" spans="1:20" ht="105" x14ac:dyDescent="0.2">
      <c r="A1090" s="460">
        <v>533</v>
      </c>
      <c r="B1090" s="707" t="s">
        <v>2094</v>
      </c>
      <c r="C1090" s="41" t="s">
        <v>307</v>
      </c>
      <c r="D1090" s="103"/>
      <c r="E1090" s="464" t="s">
        <v>1650</v>
      </c>
      <c r="F1090" s="727" t="s">
        <v>2137</v>
      </c>
      <c r="G1090" s="41">
        <v>2022</v>
      </c>
      <c r="H1090" s="41">
        <v>9</v>
      </c>
      <c r="I1090" s="41">
        <v>17834</v>
      </c>
      <c r="J1090" s="387">
        <f t="shared" si="48"/>
        <v>160506</v>
      </c>
      <c r="K1090" s="41"/>
      <c r="L1090" s="50">
        <f t="shared" si="49"/>
        <v>9</v>
      </c>
      <c r="M1090" s="41"/>
      <c r="N1090" s="41"/>
      <c r="O1090" s="41"/>
      <c r="T1090" s="392"/>
    </row>
    <row r="1091" spans="1:20" ht="45" x14ac:dyDescent="0.2">
      <c r="A1091" s="460">
        <v>534</v>
      </c>
      <c r="B1091" s="707" t="s">
        <v>728</v>
      </c>
      <c r="C1091" s="41" t="s">
        <v>307</v>
      </c>
      <c r="D1091" s="103"/>
      <c r="E1091" s="464" t="s">
        <v>1650</v>
      </c>
      <c r="F1091" s="727" t="s">
        <v>2138</v>
      </c>
      <c r="G1091" s="41">
        <v>2022</v>
      </c>
      <c r="H1091" s="41">
        <v>370</v>
      </c>
      <c r="I1091" s="41">
        <v>8161</v>
      </c>
      <c r="J1091" s="387">
        <f t="shared" si="48"/>
        <v>3019570</v>
      </c>
      <c r="K1091" s="41"/>
      <c r="L1091" s="50">
        <f t="shared" si="49"/>
        <v>370</v>
      </c>
      <c r="M1091" s="41"/>
      <c r="N1091" s="41"/>
      <c r="O1091" s="41"/>
      <c r="T1091" s="392"/>
    </row>
    <row r="1092" spans="1:20" ht="45" x14ac:dyDescent="0.2">
      <c r="A1092" s="460">
        <v>535</v>
      </c>
      <c r="B1092" s="707" t="s">
        <v>728</v>
      </c>
      <c r="C1092" s="41" t="s">
        <v>307</v>
      </c>
      <c r="D1092" s="103"/>
      <c r="E1092" s="464" t="s">
        <v>1650</v>
      </c>
      <c r="F1092" s="727" t="s">
        <v>2139</v>
      </c>
      <c r="G1092" s="41">
        <v>2022</v>
      </c>
      <c r="H1092" s="41">
        <v>9</v>
      </c>
      <c r="I1092" s="41">
        <v>13534</v>
      </c>
      <c r="J1092" s="387">
        <f t="shared" si="48"/>
        <v>121806</v>
      </c>
      <c r="K1092" s="41"/>
      <c r="L1092" s="50">
        <f t="shared" si="49"/>
        <v>9</v>
      </c>
      <c r="M1092" s="41"/>
      <c r="N1092" s="41"/>
      <c r="O1092" s="41"/>
      <c r="T1092" s="392"/>
    </row>
    <row r="1093" spans="1:20" ht="75" x14ac:dyDescent="0.2">
      <c r="A1093" s="460">
        <v>536</v>
      </c>
      <c r="B1093" s="707" t="s">
        <v>728</v>
      </c>
      <c r="C1093" s="41" t="s">
        <v>307</v>
      </c>
      <c r="D1093" s="103"/>
      <c r="E1093" s="464" t="s">
        <v>1650</v>
      </c>
      <c r="F1093" s="727" t="s">
        <v>2140</v>
      </c>
      <c r="G1093" s="41">
        <v>2022</v>
      </c>
      <c r="H1093" s="41">
        <v>220</v>
      </c>
      <c r="I1093" s="41">
        <v>16993</v>
      </c>
      <c r="J1093" s="387">
        <f t="shared" si="48"/>
        <v>3738460</v>
      </c>
      <c r="K1093" s="41"/>
      <c r="L1093" s="50">
        <f t="shared" si="49"/>
        <v>220</v>
      </c>
      <c r="M1093" s="41"/>
      <c r="N1093" s="41"/>
      <c r="O1093" s="41"/>
      <c r="T1093" s="392"/>
    </row>
    <row r="1094" spans="1:20" ht="75" x14ac:dyDescent="0.2">
      <c r="A1094" s="460">
        <v>537</v>
      </c>
      <c r="B1094" s="707" t="s">
        <v>728</v>
      </c>
      <c r="C1094" s="41" t="s">
        <v>491</v>
      </c>
      <c r="D1094" s="103"/>
      <c r="E1094" s="464" t="s">
        <v>1650</v>
      </c>
      <c r="F1094" s="727" t="s">
        <v>2140</v>
      </c>
      <c r="G1094" s="41">
        <v>2022</v>
      </c>
      <c r="H1094" s="41">
        <v>9</v>
      </c>
      <c r="I1094" s="41">
        <v>19984</v>
      </c>
      <c r="J1094" s="387">
        <f t="shared" si="48"/>
        <v>179856</v>
      </c>
      <c r="K1094" s="41"/>
      <c r="L1094" s="50">
        <f t="shared" si="49"/>
        <v>9</v>
      </c>
      <c r="M1094" s="41"/>
      <c r="N1094" s="41"/>
      <c r="O1094" s="41"/>
      <c r="T1094" s="392"/>
    </row>
    <row r="1095" spans="1:20" ht="75" x14ac:dyDescent="0.2">
      <c r="A1095" s="460">
        <v>538</v>
      </c>
      <c r="B1095" s="707" t="s">
        <v>1916</v>
      </c>
      <c r="C1095" s="41" t="s">
        <v>491</v>
      </c>
      <c r="D1095" s="103"/>
      <c r="E1095" s="464" t="s">
        <v>1650</v>
      </c>
      <c r="F1095" s="727" t="s">
        <v>2141</v>
      </c>
      <c r="G1095" s="41">
        <v>2022</v>
      </c>
      <c r="H1095" s="41">
        <v>370</v>
      </c>
      <c r="I1095" s="41">
        <v>10219</v>
      </c>
      <c r="J1095" s="387">
        <f t="shared" si="48"/>
        <v>3781030</v>
      </c>
      <c r="K1095" s="41"/>
      <c r="L1095" s="50">
        <f t="shared" si="49"/>
        <v>370</v>
      </c>
      <c r="M1095" s="41"/>
      <c r="N1095" s="41"/>
      <c r="O1095" s="41"/>
      <c r="T1095" s="392"/>
    </row>
    <row r="1096" spans="1:20" ht="75" x14ac:dyDescent="0.2">
      <c r="A1096" s="460">
        <v>539</v>
      </c>
      <c r="B1096" s="707" t="s">
        <v>1916</v>
      </c>
      <c r="C1096" s="41" t="s">
        <v>480</v>
      </c>
      <c r="D1096" s="103"/>
      <c r="E1096" s="464" t="s">
        <v>1650</v>
      </c>
      <c r="F1096" s="727" t="s">
        <v>2142</v>
      </c>
      <c r="G1096" s="41">
        <v>2022</v>
      </c>
      <c r="H1096" s="41">
        <v>9</v>
      </c>
      <c r="I1096" s="41">
        <v>17070</v>
      </c>
      <c r="J1096" s="387">
        <f t="shared" si="48"/>
        <v>153630</v>
      </c>
      <c r="K1096" s="41"/>
      <c r="L1096" s="50">
        <f t="shared" si="49"/>
        <v>9</v>
      </c>
      <c r="M1096" s="41"/>
      <c r="N1096" s="41"/>
      <c r="O1096" s="41"/>
      <c r="T1096" s="392"/>
    </row>
    <row r="1097" spans="1:20" ht="45" x14ac:dyDescent="0.2">
      <c r="A1097" s="460">
        <v>540</v>
      </c>
      <c r="B1097" s="707" t="s">
        <v>1911</v>
      </c>
      <c r="C1097" s="41" t="s">
        <v>480</v>
      </c>
      <c r="D1097" s="103"/>
      <c r="E1097" s="464" t="s">
        <v>1650</v>
      </c>
      <c r="F1097" s="727" t="s">
        <v>2143</v>
      </c>
      <c r="G1097" s="41">
        <v>2022</v>
      </c>
      <c r="H1097" s="41">
        <v>220</v>
      </c>
      <c r="I1097" s="41">
        <v>15110</v>
      </c>
      <c r="J1097" s="387">
        <f t="shared" si="48"/>
        <v>3324200</v>
      </c>
      <c r="K1097" s="41"/>
      <c r="L1097" s="50">
        <f t="shared" si="49"/>
        <v>220</v>
      </c>
      <c r="M1097" s="41"/>
      <c r="N1097" s="41"/>
      <c r="O1097" s="41"/>
      <c r="T1097" s="392"/>
    </row>
    <row r="1098" spans="1:20" ht="45" x14ac:dyDescent="0.2">
      <c r="A1098" s="460">
        <v>541</v>
      </c>
      <c r="B1098" s="707" t="s">
        <v>1911</v>
      </c>
      <c r="C1098" s="41" t="s">
        <v>479</v>
      </c>
      <c r="D1098" s="103"/>
      <c r="E1098" s="464" t="s">
        <v>1650</v>
      </c>
      <c r="F1098" s="727" t="s">
        <v>2144</v>
      </c>
      <c r="G1098" s="41">
        <v>2022</v>
      </c>
      <c r="H1098" s="41">
        <v>9</v>
      </c>
      <c r="I1098" s="41">
        <v>13534</v>
      </c>
      <c r="J1098" s="387">
        <f t="shared" si="48"/>
        <v>121806</v>
      </c>
      <c r="K1098" s="41"/>
      <c r="L1098" s="50">
        <f t="shared" si="49"/>
        <v>9</v>
      </c>
      <c r="M1098" s="41"/>
      <c r="N1098" s="41"/>
      <c r="O1098" s="41"/>
      <c r="T1098" s="392"/>
    </row>
    <row r="1099" spans="1:20" ht="45" x14ac:dyDescent="0.2">
      <c r="A1099" s="460">
        <v>542</v>
      </c>
      <c r="B1099" s="707" t="s">
        <v>1914</v>
      </c>
      <c r="C1099" s="41" t="s">
        <v>479</v>
      </c>
      <c r="D1099" s="103"/>
      <c r="E1099" s="464" t="s">
        <v>1650</v>
      </c>
      <c r="F1099" s="727" t="s">
        <v>2145</v>
      </c>
      <c r="G1099" s="41">
        <v>2022</v>
      </c>
      <c r="H1099" s="41">
        <v>220</v>
      </c>
      <c r="I1099" s="41">
        <v>26655</v>
      </c>
      <c r="J1099" s="387">
        <f t="shared" si="48"/>
        <v>5864100</v>
      </c>
      <c r="K1099" s="41"/>
      <c r="L1099" s="50">
        <f t="shared" si="49"/>
        <v>220</v>
      </c>
      <c r="M1099" s="41"/>
      <c r="N1099" s="41"/>
      <c r="O1099" s="41"/>
      <c r="T1099" s="392"/>
    </row>
    <row r="1100" spans="1:20" ht="45" x14ac:dyDescent="0.2">
      <c r="A1100" s="460">
        <v>543</v>
      </c>
      <c r="B1100" s="707" t="s">
        <v>1914</v>
      </c>
      <c r="C1100" s="41" t="s">
        <v>481</v>
      </c>
      <c r="D1100" s="103"/>
      <c r="E1100" s="464" t="s">
        <v>1650</v>
      </c>
      <c r="F1100" s="727" t="s">
        <v>2146</v>
      </c>
      <c r="G1100" s="41">
        <v>2022</v>
      </c>
      <c r="H1100" s="41">
        <v>9</v>
      </c>
      <c r="I1100" s="41">
        <v>14253</v>
      </c>
      <c r="J1100" s="387">
        <f t="shared" si="48"/>
        <v>128277</v>
      </c>
      <c r="K1100" s="41"/>
      <c r="L1100" s="50">
        <f t="shared" si="49"/>
        <v>9</v>
      </c>
      <c r="M1100" s="41"/>
      <c r="N1100" s="41"/>
      <c r="O1100" s="41"/>
      <c r="T1100" s="392"/>
    </row>
    <row r="1101" spans="1:20" ht="45" x14ac:dyDescent="0.2">
      <c r="A1101" s="460">
        <v>544</v>
      </c>
      <c r="B1101" s="707" t="s">
        <v>1910</v>
      </c>
      <c r="C1101" s="41" t="s">
        <v>481</v>
      </c>
      <c r="D1101" s="103"/>
      <c r="E1101" s="464" t="s">
        <v>1650</v>
      </c>
      <c r="F1101" s="727" t="s">
        <v>2147</v>
      </c>
      <c r="G1101" s="41">
        <v>2022</v>
      </c>
      <c r="H1101" s="41">
        <v>220</v>
      </c>
      <c r="I1101" s="41">
        <v>24987</v>
      </c>
      <c r="J1101" s="387">
        <f t="shared" si="48"/>
        <v>5497140</v>
      </c>
      <c r="K1101" s="41"/>
      <c r="L1101" s="50">
        <f t="shared" si="49"/>
        <v>220</v>
      </c>
      <c r="M1101" s="41"/>
      <c r="N1101" s="41"/>
      <c r="O1101" s="41"/>
      <c r="T1101" s="392"/>
    </row>
    <row r="1102" spans="1:20" ht="45" x14ac:dyDescent="0.2">
      <c r="A1102" s="460">
        <v>545</v>
      </c>
      <c r="B1102" s="707" t="s">
        <v>1910</v>
      </c>
      <c r="C1102" s="41" t="s">
        <v>487</v>
      </c>
      <c r="D1102" s="103"/>
      <c r="E1102" s="464" t="s">
        <v>1650</v>
      </c>
      <c r="F1102" s="727" t="s">
        <v>2148</v>
      </c>
      <c r="G1102" s="41">
        <v>2022</v>
      </c>
      <c r="H1102" s="41">
        <v>9</v>
      </c>
      <c r="I1102" s="41">
        <v>17461</v>
      </c>
      <c r="J1102" s="387">
        <f t="shared" si="48"/>
        <v>157149</v>
      </c>
      <c r="K1102" s="41"/>
      <c r="L1102" s="50">
        <f t="shared" si="49"/>
        <v>9</v>
      </c>
      <c r="M1102" s="41"/>
      <c r="N1102" s="41"/>
      <c r="O1102" s="41"/>
      <c r="T1102" s="392"/>
    </row>
    <row r="1103" spans="1:20" ht="45" x14ac:dyDescent="0.2">
      <c r="A1103" s="460">
        <v>546</v>
      </c>
      <c r="B1103" s="707" t="s">
        <v>1909</v>
      </c>
      <c r="C1103" s="41" t="s">
        <v>491</v>
      </c>
      <c r="D1103" s="103"/>
      <c r="E1103" s="464" t="s">
        <v>1650</v>
      </c>
      <c r="F1103" s="727" t="s">
        <v>2149</v>
      </c>
      <c r="G1103" s="41">
        <v>2022</v>
      </c>
      <c r="H1103" s="41">
        <v>180</v>
      </c>
      <c r="I1103" s="41">
        <v>12001</v>
      </c>
      <c r="J1103" s="387">
        <f t="shared" si="48"/>
        <v>2160180</v>
      </c>
      <c r="K1103" s="41"/>
      <c r="L1103" s="50">
        <f t="shared" si="49"/>
        <v>180</v>
      </c>
      <c r="M1103" s="41"/>
      <c r="N1103" s="41"/>
      <c r="O1103" s="41"/>
      <c r="T1103" s="392"/>
    </row>
    <row r="1104" spans="1:20" ht="90" x14ac:dyDescent="0.2">
      <c r="A1104" s="460">
        <v>547</v>
      </c>
      <c r="B1104" s="707" t="s">
        <v>1916</v>
      </c>
      <c r="C1104" s="41" t="s">
        <v>492</v>
      </c>
      <c r="D1104" s="103"/>
      <c r="E1104" s="464" t="s">
        <v>1650</v>
      </c>
      <c r="F1104" s="727" t="s">
        <v>2150</v>
      </c>
      <c r="G1104" s="41">
        <v>2022</v>
      </c>
      <c r="H1104" s="41">
        <v>110</v>
      </c>
      <c r="I1104" s="41">
        <v>10465</v>
      </c>
      <c r="J1104" s="387">
        <f t="shared" si="48"/>
        <v>1151150</v>
      </c>
      <c r="K1104" s="41"/>
      <c r="L1104" s="50">
        <f t="shared" si="49"/>
        <v>110</v>
      </c>
      <c r="M1104" s="41"/>
      <c r="N1104" s="41"/>
      <c r="O1104" s="41"/>
      <c r="T1104" s="392"/>
    </row>
    <row r="1105" spans="1:20" ht="51" x14ac:dyDescent="0.2">
      <c r="A1105" s="460">
        <v>548</v>
      </c>
      <c r="B1105" s="707" t="s">
        <v>2100</v>
      </c>
      <c r="C1105" s="41" t="s">
        <v>492</v>
      </c>
      <c r="D1105" s="103"/>
      <c r="E1105" s="464" t="s">
        <v>1650</v>
      </c>
      <c r="F1105" s="727" t="s">
        <v>2128</v>
      </c>
      <c r="G1105" s="41">
        <v>2022</v>
      </c>
      <c r="H1105" s="41">
        <v>9</v>
      </c>
      <c r="I1105" s="41">
        <v>14609</v>
      </c>
      <c r="J1105" s="387">
        <f t="shared" si="48"/>
        <v>131481</v>
      </c>
      <c r="K1105" s="41"/>
      <c r="L1105" s="50">
        <f t="shared" si="49"/>
        <v>9</v>
      </c>
      <c r="M1105" s="41"/>
      <c r="N1105" s="41"/>
      <c r="O1105" s="41"/>
      <c r="T1105" s="392"/>
    </row>
    <row r="1106" spans="1:20" ht="51" x14ac:dyDescent="0.2">
      <c r="A1106" s="460">
        <v>549</v>
      </c>
      <c r="B1106" s="707" t="s">
        <v>2100</v>
      </c>
      <c r="C1106" s="41" t="s">
        <v>485</v>
      </c>
      <c r="D1106" s="103"/>
      <c r="E1106" s="464" t="s">
        <v>1650</v>
      </c>
      <c r="F1106" s="727" t="s">
        <v>2151</v>
      </c>
      <c r="G1106" s="41">
        <v>2022</v>
      </c>
      <c r="H1106" s="41">
        <v>220</v>
      </c>
      <c r="I1106" s="41">
        <v>15073</v>
      </c>
      <c r="J1106" s="387">
        <f t="shared" si="48"/>
        <v>3316060</v>
      </c>
      <c r="K1106" s="41"/>
      <c r="L1106" s="50">
        <f t="shared" si="49"/>
        <v>220</v>
      </c>
      <c r="M1106" s="41"/>
      <c r="N1106" s="41"/>
      <c r="O1106" s="41"/>
      <c r="T1106" s="392"/>
    </row>
    <row r="1107" spans="1:20" ht="45" x14ac:dyDescent="0.2">
      <c r="A1107" s="460">
        <v>550</v>
      </c>
      <c r="B1107" s="707" t="s">
        <v>1908</v>
      </c>
      <c r="C1107" s="41" t="s">
        <v>485</v>
      </c>
      <c r="D1107" s="103"/>
      <c r="E1107" s="464" t="s">
        <v>1650</v>
      </c>
      <c r="F1107" s="727" t="s">
        <v>2167</v>
      </c>
      <c r="G1107" s="41">
        <v>2022</v>
      </c>
      <c r="H1107" s="41">
        <v>9</v>
      </c>
      <c r="I1107" s="41">
        <v>19984</v>
      </c>
      <c r="J1107" s="387">
        <f t="shared" si="48"/>
        <v>179856</v>
      </c>
      <c r="K1107" s="41"/>
      <c r="L1107" s="50">
        <f t="shared" si="49"/>
        <v>9</v>
      </c>
      <c r="M1107" s="41"/>
      <c r="N1107" s="41"/>
      <c r="O1107" s="41"/>
      <c r="T1107" s="392"/>
    </row>
    <row r="1108" spans="1:20" ht="45" x14ac:dyDescent="0.2">
      <c r="A1108" s="460">
        <v>551</v>
      </c>
      <c r="B1108" s="707" t="s">
        <v>1908</v>
      </c>
      <c r="C1108" s="41" t="s">
        <v>486</v>
      </c>
      <c r="D1108" s="103"/>
      <c r="E1108" s="464" t="s">
        <v>1650</v>
      </c>
      <c r="F1108" s="727" t="s">
        <v>2166</v>
      </c>
      <c r="G1108" s="41">
        <v>2022</v>
      </c>
      <c r="H1108" s="41">
        <v>180</v>
      </c>
      <c r="I1108" s="41">
        <v>10849</v>
      </c>
      <c r="J1108" s="387">
        <f t="shared" si="48"/>
        <v>1952820</v>
      </c>
      <c r="K1108" s="41"/>
      <c r="L1108" s="50">
        <f t="shared" si="49"/>
        <v>180</v>
      </c>
      <c r="M1108" s="41"/>
      <c r="N1108" s="41"/>
      <c r="O1108" s="41"/>
      <c r="T1108" s="392"/>
    </row>
    <row r="1109" spans="1:20" ht="45" x14ac:dyDescent="0.2">
      <c r="A1109" s="460">
        <v>552</v>
      </c>
      <c r="B1109" s="707" t="s">
        <v>1915</v>
      </c>
      <c r="C1109" s="41" t="s">
        <v>486</v>
      </c>
      <c r="D1109" s="103"/>
      <c r="E1109" s="464" t="s">
        <v>1650</v>
      </c>
      <c r="F1109" s="727" t="s">
        <v>2168</v>
      </c>
      <c r="G1109" s="41">
        <v>2022</v>
      </c>
      <c r="H1109" s="41">
        <v>9</v>
      </c>
      <c r="I1109" s="41">
        <v>11921</v>
      </c>
      <c r="J1109" s="387">
        <f t="shared" si="48"/>
        <v>107289</v>
      </c>
      <c r="K1109" s="41"/>
      <c r="L1109" s="50">
        <f t="shared" si="49"/>
        <v>9</v>
      </c>
      <c r="M1109" s="41"/>
      <c r="N1109" s="41"/>
      <c r="O1109" s="41"/>
      <c r="T1109" s="392"/>
    </row>
    <row r="1110" spans="1:20" ht="45" x14ac:dyDescent="0.2">
      <c r="A1110" s="460">
        <v>553</v>
      </c>
      <c r="B1110" s="707" t="s">
        <v>1915</v>
      </c>
      <c r="C1110" s="41" t="s">
        <v>487</v>
      </c>
      <c r="D1110" s="103"/>
      <c r="E1110" s="464" t="s">
        <v>1650</v>
      </c>
      <c r="F1110" s="727" t="s">
        <v>2169</v>
      </c>
      <c r="G1110" s="41">
        <v>2022</v>
      </c>
      <c r="H1110" s="41">
        <v>180</v>
      </c>
      <c r="I1110" s="41">
        <v>12001</v>
      </c>
      <c r="J1110" s="387">
        <f t="shared" si="48"/>
        <v>2160180</v>
      </c>
      <c r="K1110" s="41"/>
      <c r="L1110" s="50">
        <f t="shared" si="49"/>
        <v>180</v>
      </c>
      <c r="M1110" s="41"/>
      <c r="N1110" s="41"/>
      <c r="O1110" s="41"/>
      <c r="T1110" s="392"/>
    </row>
    <row r="1111" spans="1:20" ht="45" x14ac:dyDescent="0.2">
      <c r="A1111" s="460">
        <v>554</v>
      </c>
      <c r="B1111" s="707" t="s">
        <v>1909</v>
      </c>
      <c r="C1111" s="41" t="s">
        <v>488</v>
      </c>
      <c r="D1111" s="103"/>
      <c r="E1111" s="464" t="s">
        <v>1650</v>
      </c>
      <c r="F1111" s="727" t="s">
        <v>2152</v>
      </c>
      <c r="G1111" s="41">
        <v>2022</v>
      </c>
      <c r="H1111" s="41">
        <v>9</v>
      </c>
      <c r="I1111" s="41">
        <v>17296</v>
      </c>
      <c r="J1111" s="387">
        <f t="shared" si="48"/>
        <v>155664</v>
      </c>
      <c r="K1111" s="41"/>
      <c r="L1111" s="50">
        <f t="shared" si="49"/>
        <v>9</v>
      </c>
      <c r="M1111" s="41"/>
      <c r="N1111" s="41"/>
      <c r="O1111" s="41"/>
      <c r="T1111" s="392"/>
    </row>
    <row r="1112" spans="1:20" ht="90" x14ac:dyDescent="0.2">
      <c r="A1112" s="460">
        <v>555</v>
      </c>
      <c r="B1112" s="707" t="s">
        <v>1913</v>
      </c>
      <c r="C1112" s="41" t="s">
        <v>488</v>
      </c>
      <c r="D1112" s="103"/>
      <c r="E1112" s="464" t="s">
        <v>1650</v>
      </c>
      <c r="F1112" s="727" t="s">
        <v>2153</v>
      </c>
      <c r="G1112" s="41">
        <v>2022</v>
      </c>
      <c r="H1112" s="41">
        <v>55</v>
      </c>
      <c r="I1112" s="41">
        <v>16058</v>
      </c>
      <c r="J1112" s="387">
        <f t="shared" si="48"/>
        <v>883190</v>
      </c>
      <c r="K1112" s="41"/>
      <c r="L1112" s="50">
        <f t="shared" si="49"/>
        <v>55</v>
      </c>
      <c r="M1112" s="41"/>
      <c r="N1112" s="41"/>
      <c r="O1112" s="41"/>
      <c r="T1112" s="392"/>
    </row>
    <row r="1113" spans="1:20" ht="51" x14ac:dyDescent="0.2">
      <c r="A1113" s="460">
        <v>556</v>
      </c>
      <c r="B1113" s="707" t="s">
        <v>1967</v>
      </c>
      <c r="C1113" s="726" t="s">
        <v>476</v>
      </c>
      <c r="D1113" s="103"/>
      <c r="E1113" s="464" t="s">
        <v>1650</v>
      </c>
      <c r="F1113" s="726" t="s">
        <v>2196</v>
      </c>
      <c r="G1113" s="41">
        <v>2022</v>
      </c>
      <c r="H1113" s="739">
        <v>1</v>
      </c>
      <c r="I1113" s="740">
        <v>5400000</v>
      </c>
      <c r="J1113" s="387">
        <f t="shared" si="48"/>
        <v>5400000</v>
      </c>
      <c r="K1113" s="41"/>
      <c r="L1113" s="50">
        <f t="shared" si="49"/>
        <v>1</v>
      </c>
      <c r="M1113" s="41"/>
      <c r="N1113" s="41"/>
      <c r="O1113" s="41"/>
      <c r="T1113" s="392"/>
    </row>
    <row r="1114" spans="1:20" ht="15" x14ac:dyDescent="0.2">
      <c r="A1114" s="460">
        <v>557</v>
      </c>
      <c r="B1114" s="113"/>
      <c r="C1114" s="41"/>
      <c r="D1114" s="103"/>
      <c r="E1114" s="422"/>
      <c r="F1114" s="113"/>
      <c r="G1114" s="41"/>
      <c r="H1114" s="41"/>
      <c r="I1114" s="41"/>
      <c r="J1114" s="387">
        <f t="shared" si="48"/>
        <v>0</v>
      </c>
      <c r="K1114" s="41"/>
      <c r="L1114" s="50">
        <f t="shared" si="49"/>
        <v>0</v>
      </c>
      <c r="M1114" s="41"/>
      <c r="N1114" s="41"/>
      <c r="O1114" s="41"/>
      <c r="T1114" s="392"/>
    </row>
    <row r="1115" spans="1:20" ht="15" x14ac:dyDescent="0.2">
      <c r="A1115" s="460">
        <v>558</v>
      </c>
      <c r="B1115" s="113"/>
      <c r="C1115" s="41"/>
      <c r="D1115" s="103"/>
      <c r="E1115" s="422"/>
      <c r="F1115" s="113"/>
      <c r="G1115" s="41"/>
      <c r="H1115" s="41"/>
      <c r="I1115" s="41"/>
      <c r="J1115" s="387">
        <f t="shared" si="48"/>
        <v>0</v>
      </c>
      <c r="K1115" s="41"/>
      <c r="L1115" s="50">
        <f t="shared" si="49"/>
        <v>0</v>
      </c>
      <c r="M1115" s="41"/>
      <c r="N1115" s="41"/>
      <c r="O1115" s="41"/>
      <c r="T1115" s="392"/>
    </row>
    <row r="1116" spans="1:20" ht="15" x14ac:dyDescent="0.2">
      <c r="A1116" s="460">
        <v>559</v>
      </c>
      <c r="B1116" s="113"/>
      <c r="C1116" s="41"/>
      <c r="D1116" s="103"/>
      <c r="E1116" s="422"/>
      <c r="F1116" s="113"/>
      <c r="G1116" s="41"/>
      <c r="H1116" s="41"/>
      <c r="I1116" s="41"/>
      <c r="J1116" s="387">
        <f t="shared" si="48"/>
        <v>0</v>
      </c>
      <c r="K1116" s="41"/>
      <c r="L1116" s="50">
        <f t="shared" si="49"/>
        <v>0</v>
      </c>
      <c r="M1116" s="41"/>
      <c r="N1116" s="41"/>
      <c r="O1116" s="41"/>
      <c r="T1116" s="392"/>
    </row>
    <row r="1117" spans="1:20" ht="15" x14ac:dyDescent="0.2">
      <c r="A1117" s="460">
        <v>560</v>
      </c>
      <c r="B1117" s="113"/>
      <c r="C1117" s="41"/>
      <c r="D1117" s="103"/>
      <c r="E1117" s="422"/>
      <c r="F1117" s="113"/>
      <c r="G1117" s="41"/>
      <c r="H1117" s="41"/>
      <c r="I1117" s="41"/>
      <c r="J1117" s="387">
        <f t="shared" si="48"/>
        <v>0</v>
      </c>
      <c r="K1117" s="41"/>
      <c r="L1117" s="50">
        <f t="shared" si="49"/>
        <v>0</v>
      </c>
      <c r="M1117" s="41"/>
      <c r="N1117" s="41"/>
      <c r="O1117" s="41"/>
      <c r="T1117" s="392"/>
    </row>
    <row r="1118" spans="1:20" ht="15" x14ac:dyDescent="0.2">
      <c r="A1118" s="460">
        <v>561</v>
      </c>
      <c r="B1118" s="113"/>
      <c r="C1118" s="41"/>
      <c r="D1118" s="103"/>
      <c r="E1118" s="422"/>
      <c r="F1118" s="113"/>
      <c r="G1118" s="41"/>
      <c r="H1118" s="41"/>
      <c r="I1118" s="41"/>
      <c r="J1118" s="387">
        <f t="shared" si="48"/>
        <v>0</v>
      </c>
      <c r="K1118" s="41"/>
      <c r="L1118" s="50">
        <f t="shared" si="49"/>
        <v>0</v>
      </c>
      <c r="M1118" s="41"/>
      <c r="N1118" s="41"/>
      <c r="O1118" s="41"/>
      <c r="T1118" s="392"/>
    </row>
    <row r="1119" spans="1:20" ht="15" x14ac:dyDescent="0.2">
      <c r="A1119" s="460">
        <v>562</v>
      </c>
      <c r="B1119" s="113"/>
      <c r="C1119" s="41"/>
      <c r="D1119" s="103"/>
      <c r="E1119" s="422"/>
      <c r="F1119" s="113"/>
      <c r="G1119" s="41"/>
      <c r="H1119" s="41"/>
      <c r="I1119" s="41"/>
      <c r="J1119" s="387">
        <f t="shared" si="48"/>
        <v>0</v>
      </c>
      <c r="K1119" s="41"/>
      <c r="L1119" s="50">
        <f t="shared" si="49"/>
        <v>0</v>
      </c>
      <c r="M1119" s="41"/>
      <c r="N1119" s="41"/>
      <c r="O1119" s="41"/>
      <c r="T1119" s="392"/>
    </row>
    <row r="1120" spans="1:20" ht="15" x14ac:dyDescent="0.2">
      <c r="A1120" s="460">
        <v>563</v>
      </c>
      <c r="B1120" s="113"/>
      <c r="C1120" s="41"/>
      <c r="D1120" s="103"/>
      <c r="E1120" s="422"/>
      <c r="F1120" s="113"/>
      <c r="G1120" s="41"/>
      <c r="H1120" s="41"/>
      <c r="I1120" s="41"/>
      <c r="J1120" s="387">
        <f t="shared" si="48"/>
        <v>0</v>
      </c>
      <c r="K1120" s="41"/>
      <c r="L1120" s="50">
        <f t="shared" si="49"/>
        <v>0</v>
      </c>
      <c r="M1120" s="41"/>
      <c r="N1120" s="41"/>
      <c r="O1120" s="41"/>
      <c r="T1120" s="392"/>
    </row>
    <row r="1121" spans="1:20" ht="15" x14ac:dyDescent="0.2">
      <c r="A1121" s="460">
        <v>564</v>
      </c>
      <c r="B1121" s="113"/>
      <c r="C1121" s="41"/>
      <c r="D1121" s="103"/>
      <c r="E1121" s="422"/>
      <c r="F1121" s="113"/>
      <c r="G1121" s="41"/>
      <c r="H1121" s="41"/>
      <c r="I1121" s="41"/>
      <c r="J1121" s="387">
        <f t="shared" ref="J1121:J1143" si="52">H1121*I1121</f>
        <v>0</v>
      </c>
      <c r="K1121" s="41"/>
      <c r="L1121" s="50">
        <f t="shared" ref="L1121:L1143" si="53">H1121</f>
        <v>0</v>
      </c>
      <c r="M1121" s="41"/>
      <c r="N1121" s="41"/>
      <c r="O1121" s="41"/>
      <c r="T1121" s="392"/>
    </row>
    <row r="1122" spans="1:20" ht="15" x14ac:dyDescent="0.2">
      <c r="A1122" s="460">
        <v>565</v>
      </c>
      <c r="B1122" s="113"/>
      <c r="C1122" s="41"/>
      <c r="D1122" s="103"/>
      <c r="E1122" s="422"/>
      <c r="F1122" s="113"/>
      <c r="G1122" s="41"/>
      <c r="H1122" s="41"/>
      <c r="I1122" s="41"/>
      <c r="J1122" s="387">
        <f t="shared" si="52"/>
        <v>0</v>
      </c>
      <c r="K1122" s="41"/>
      <c r="L1122" s="50">
        <f t="shared" si="53"/>
        <v>0</v>
      </c>
      <c r="M1122" s="41"/>
      <c r="N1122" s="41"/>
      <c r="O1122" s="41"/>
      <c r="T1122" s="392"/>
    </row>
    <row r="1123" spans="1:20" ht="15" x14ac:dyDescent="0.2">
      <c r="A1123" s="460">
        <v>566</v>
      </c>
      <c r="B1123" s="113"/>
      <c r="C1123" s="41"/>
      <c r="D1123" s="103"/>
      <c r="E1123" s="422"/>
      <c r="F1123" s="113"/>
      <c r="G1123" s="41"/>
      <c r="H1123" s="41"/>
      <c r="I1123" s="41"/>
      <c r="J1123" s="387">
        <f t="shared" si="52"/>
        <v>0</v>
      </c>
      <c r="K1123" s="41"/>
      <c r="L1123" s="50">
        <f t="shared" si="53"/>
        <v>0</v>
      </c>
      <c r="M1123" s="41"/>
      <c r="N1123" s="41"/>
      <c r="O1123" s="41"/>
      <c r="T1123" s="392"/>
    </row>
    <row r="1124" spans="1:20" ht="15" x14ac:dyDescent="0.2">
      <c r="A1124" s="460">
        <v>567</v>
      </c>
      <c r="B1124" s="113"/>
      <c r="C1124" s="41"/>
      <c r="D1124" s="103"/>
      <c r="E1124" s="422"/>
      <c r="F1124" s="113"/>
      <c r="G1124" s="41"/>
      <c r="H1124" s="41"/>
      <c r="I1124" s="41"/>
      <c r="J1124" s="387">
        <f t="shared" si="52"/>
        <v>0</v>
      </c>
      <c r="K1124" s="41"/>
      <c r="L1124" s="50">
        <f t="shared" si="53"/>
        <v>0</v>
      </c>
      <c r="M1124" s="41"/>
      <c r="N1124" s="41"/>
      <c r="O1124" s="41"/>
      <c r="T1124" s="392"/>
    </row>
    <row r="1125" spans="1:20" ht="15" x14ac:dyDescent="0.2">
      <c r="A1125" s="460">
        <v>568</v>
      </c>
      <c r="B1125" s="113"/>
      <c r="C1125" s="41"/>
      <c r="D1125" s="103"/>
      <c r="E1125" s="422"/>
      <c r="F1125" s="113"/>
      <c r="G1125" s="41"/>
      <c r="H1125" s="41"/>
      <c r="I1125" s="41"/>
      <c r="J1125" s="387">
        <f t="shared" si="52"/>
        <v>0</v>
      </c>
      <c r="K1125" s="41"/>
      <c r="L1125" s="50">
        <f t="shared" si="53"/>
        <v>0</v>
      </c>
      <c r="M1125" s="41"/>
      <c r="N1125" s="41"/>
      <c r="O1125" s="41"/>
      <c r="T1125" s="392"/>
    </row>
    <row r="1126" spans="1:20" ht="15" x14ac:dyDescent="0.2">
      <c r="A1126" s="460">
        <v>569</v>
      </c>
      <c r="B1126" s="113"/>
      <c r="C1126" s="41"/>
      <c r="D1126" s="103"/>
      <c r="E1126" s="422"/>
      <c r="F1126" s="113"/>
      <c r="G1126" s="41"/>
      <c r="H1126" s="41"/>
      <c r="I1126" s="41"/>
      <c r="J1126" s="387">
        <f t="shared" si="52"/>
        <v>0</v>
      </c>
      <c r="K1126" s="41"/>
      <c r="L1126" s="50">
        <f t="shared" si="53"/>
        <v>0</v>
      </c>
      <c r="M1126" s="41"/>
      <c r="N1126" s="41"/>
      <c r="O1126" s="41"/>
      <c r="T1126" s="392"/>
    </row>
    <row r="1127" spans="1:20" ht="15" x14ac:dyDescent="0.2">
      <c r="A1127" s="460">
        <v>570</v>
      </c>
      <c r="B1127" s="113"/>
      <c r="C1127" s="41"/>
      <c r="D1127" s="103"/>
      <c r="E1127" s="422"/>
      <c r="F1127" s="113"/>
      <c r="G1127" s="41"/>
      <c r="H1127" s="41"/>
      <c r="I1127" s="41"/>
      <c r="J1127" s="387">
        <f t="shared" si="52"/>
        <v>0</v>
      </c>
      <c r="K1127" s="41"/>
      <c r="L1127" s="50">
        <f t="shared" si="53"/>
        <v>0</v>
      </c>
      <c r="M1127" s="41"/>
      <c r="N1127" s="41"/>
      <c r="O1127" s="41"/>
      <c r="T1127" s="392"/>
    </row>
    <row r="1128" spans="1:20" ht="15" x14ac:dyDescent="0.2">
      <c r="A1128" s="460">
        <v>571</v>
      </c>
      <c r="B1128" s="113"/>
      <c r="C1128" s="41"/>
      <c r="D1128" s="103"/>
      <c r="E1128" s="422"/>
      <c r="F1128" s="113"/>
      <c r="G1128" s="41"/>
      <c r="H1128" s="41"/>
      <c r="I1128" s="41"/>
      <c r="J1128" s="387">
        <f t="shared" si="52"/>
        <v>0</v>
      </c>
      <c r="K1128" s="41"/>
      <c r="L1128" s="50">
        <f t="shared" si="53"/>
        <v>0</v>
      </c>
      <c r="M1128" s="41"/>
      <c r="N1128" s="41"/>
      <c r="O1128" s="41"/>
      <c r="T1128" s="392"/>
    </row>
    <row r="1129" spans="1:20" ht="15" x14ac:dyDescent="0.2">
      <c r="A1129" s="460">
        <v>572</v>
      </c>
      <c r="B1129" s="113"/>
      <c r="C1129" s="41"/>
      <c r="D1129" s="103"/>
      <c r="E1129" s="422"/>
      <c r="F1129" s="113"/>
      <c r="G1129" s="41"/>
      <c r="H1129" s="41"/>
      <c r="I1129" s="41"/>
      <c r="J1129" s="387">
        <f t="shared" si="52"/>
        <v>0</v>
      </c>
      <c r="K1129" s="41"/>
      <c r="L1129" s="50">
        <f t="shared" si="53"/>
        <v>0</v>
      </c>
      <c r="M1129" s="41"/>
      <c r="N1129" s="41"/>
      <c r="O1129" s="41"/>
      <c r="T1129" s="392"/>
    </row>
    <row r="1130" spans="1:20" ht="15" x14ac:dyDescent="0.2">
      <c r="A1130" s="460">
        <v>573</v>
      </c>
      <c r="B1130" s="113"/>
      <c r="C1130" s="41"/>
      <c r="D1130" s="103"/>
      <c r="E1130" s="422"/>
      <c r="F1130" s="113"/>
      <c r="G1130" s="41"/>
      <c r="H1130" s="41"/>
      <c r="I1130" s="41"/>
      <c r="J1130" s="387">
        <f t="shared" si="52"/>
        <v>0</v>
      </c>
      <c r="K1130" s="41"/>
      <c r="L1130" s="50">
        <f t="shared" si="53"/>
        <v>0</v>
      </c>
      <c r="M1130" s="41"/>
      <c r="N1130" s="41"/>
      <c r="O1130" s="41"/>
      <c r="T1130" s="392"/>
    </row>
    <row r="1131" spans="1:20" ht="15" x14ac:dyDescent="0.2">
      <c r="A1131" s="460">
        <v>574</v>
      </c>
      <c r="B1131" s="113"/>
      <c r="C1131" s="41"/>
      <c r="D1131" s="103"/>
      <c r="E1131" s="422"/>
      <c r="F1131" s="113"/>
      <c r="G1131" s="41"/>
      <c r="H1131" s="41"/>
      <c r="I1131" s="41"/>
      <c r="J1131" s="387">
        <f t="shared" si="52"/>
        <v>0</v>
      </c>
      <c r="K1131" s="41"/>
      <c r="L1131" s="50">
        <f t="shared" si="53"/>
        <v>0</v>
      </c>
      <c r="M1131" s="41"/>
      <c r="N1131" s="41"/>
      <c r="O1131" s="41"/>
      <c r="T1131" s="392"/>
    </row>
    <row r="1132" spans="1:20" ht="15" x14ac:dyDescent="0.2">
      <c r="A1132" s="460">
        <v>575</v>
      </c>
      <c r="B1132" s="113"/>
      <c r="C1132" s="41"/>
      <c r="D1132" s="103"/>
      <c r="E1132" s="422"/>
      <c r="F1132" s="113"/>
      <c r="G1132" s="41"/>
      <c r="H1132" s="41"/>
      <c r="I1132" s="41"/>
      <c r="J1132" s="387">
        <f t="shared" si="52"/>
        <v>0</v>
      </c>
      <c r="K1132" s="41"/>
      <c r="L1132" s="50">
        <f t="shared" si="53"/>
        <v>0</v>
      </c>
      <c r="M1132" s="41"/>
      <c r="N1132" s="41"/>
      <c r="O1132" s="41"/>
      <c r="T1132" s="392"/>
    </row>
    <row r="1133" spans="1:20" ht="15" x14ac:dyDescent="0.2">
      <c r="A1133" s="460">
        <v>576</v>
      </c>
      <c r="B1133" s="113"/>
      <c r="C1133" s="41"/>
      <c r="D1133" s="103"/>
      <c r="E1133" s="422"/>
      <c r="F1133" s="113"/>
      <c r="G1133" s="41"/>
      <c r="H1133" s="41"/>
      <c r="I1133" s="41"/>
      <c r="J1133" s="387">
        <f t="shared" si="52"/>
        <v>0</v>
      </c>
      <c r="K1133" s="41"/>
      <c r="L1133" s="50">
        <f t="shared" si="53"/>
        <v>0</v>
      </c>
      <c r="M1133" s="41"/>
      <c r="N1133" s="41"/>
      <c r="O1133" s="41"/>
      <c r="T1133" s="392"/>
    </row>
    <row r="1134" spans="1:20" ht="15" x14ac:dyDescent="0.2">
      <c r="A1134" s="460">
        <v>577</v>
      </c>
      <c r="B1134" s="113"/>
      <c r="C1134" s="41"/>
      <c r="D1134" s="103"/>
      <c r="E1134" s="422"/>
      <c r="F1134" s="113"/>
      <c r="G1134" s="41"/>
      <c r="H1134" s="41"/>
      <c r="I1134" s="41"/>
      <c r="J1134" s="387">
        <f t="shared" si="52"/>
        <v>0</v>
      </c>
      <c r="K1134" s="41"/>
      <c r="L1134" s="50">
        <f t="shared" si="53"/>
        <v>0</v>
      </c>
      <c r="M1134" s="41"/>
      <c r="N1134" s="41"/>
      <c r="O1134" s="41"/>
      <c r="T1134" s="392"/>
    </row>
    <row r="1135" spans="1:20" ht="15" x14ac:dyDescent="0.2">
      <c r="A1135" s="460">
        <v>578</v>
      </c>
      <c r="B1135" s="113"/>
      <c r="C1135" s="41"/>
      <c r="D1135" s="103"/>
      <c r="E1135" s="422"/>
      <c r="F1135" s="113"/>
      <c r="G1135" s="41"/>
      <c r="H1135" s="41"/>
      <c r="I1135" s="41"/>
      <c r="J1135" s="387">
        <f t="shared" si="52"/>
        <v>0</v>
      </c>
      <c r="K1135" s="41"/>
      <c r="L1135" s="50">
        <f t="shared" si="53"/>
        <v>0</v>
      </c>
      <c r="M1135" s="41"/>
      <c r="N1135" s="41"/>
      <c r="O1135" s="41"/>
      <c r="T1135" s="392"/>
    </row>
    <row r="1136" spans="1:20" ht="15" x14ac:dyDescent="0.2">
      <c r="A1136" s="460">
        <v>579</v>
      </c>
      <c r="B1136" s="113"/>
      <c r="C1136" s="41"/>
      <c r="D1136" s="103"/>
      <c r="E1136" s="422"/>
      <c r="F1136" s="113"/>
      <c r="G1136" s="41"/>
      <c r="H1136" s="41"/>
      <c r="I1136" s="41"/>
      <c r="J1136" s="387">
        <f t="shared" si="52"/>
        <v>0</v>
      </c>
      <c r="K1136" s="41"/>
      <c r="L1136" s="50">
        <f t="shared" si="53"/>
        <v>0</v>
      </c>
      <c r="M1136" s="41"/>
      <c r="N1136" s="41"/>
      <c r="O1136" s="41"/>
      <c r="T1136" s="392"/>
    </row>
    <row r="1137" spans="1:20" ht="15" x14ac:dyDescent="0.2">
      <c r="A1137" s="460">
        <v>580</v>
      </c>
      <c r="B1137" s="113"/>
      <c r="C1137" s="41"/>
      <c r="D1137" s="103"/>
      <c r="E1137" s="422"/>
      <c r="F1137" s="113"/>
      <c r="G1137" s="41"/>
      <c r="H1137" s="41"/>
      <c r="I1137" s="41"/>
      <c r="J1137" s="387">
        <f t="shared" si="52"/>
        <v>0</v>
      </c>
      <c r="K1137" s="41"/>
      <c r="L1137" s="50">
        <f t="shared" si="53"/>
        <v>0</v>
      </c>
      <c r="M1137" s="41"/>
      <c r="N1137" s="41"/>
      <c r="O1137" s="41"/>
      <c r="T1137" s="392"/>
    </row>
    <row r="1138" spans="1:20" ht="15" x14ac:dyDescent="0.2">
      <c r="A1138" s="460">
        <v>581</v>
      </c>
      <c r="B1138" s="113"/>
      <c r="C1138" s="41"/>
      <c r="D1138" s="103"/>
      <c r="E1138" s="422"/>
      <c r="F1138" s="113"/>
      <c r="G1138" s="41"/>
      <c r="H1138" s="41"/>
      <c r="I1138" s="41"/>
      <c r="J1138" s="387">
        <f t="shared" si="52"/>
        <v>0</v>
      </c>
      <c r="K1138" s="41"/>
      <c r="L1138" s="50">
        <f t="shared" si="53"/>
        <v>0</v>
      </c>
      <c r="M1138" s="41"/>
      <c r="N1138" s="41"/>
      <c r="O1138" s="41"/>
      <c r="T1138" s="392"/>
    </row>
    <row r="1139" spans="1:20" ht="15" x14ac:dyDescent="0.2">
      <c r="A1139" s="460">
        <v>582</v>
      </c>
      <c r="B1139" s="113"/>
      <c r="C1139" s="41"/>
      <c r="D1139" s="103"/>
      <c r="E1139" s="422"/>
      <c r="F1139" s="113"/>
      <c r="G1139" s="41"/>
      <c r="H1139" s="41"/>
      <c r="I1139" s="41"/>
      <c r="J1139" s="387">
        <f t="shared" si="52"/>
        <v>0</v>
      </c>
      <c r="K1139" s="41"/>
      <c r="L1139" s="50">
        <f t="shared" si="53"/>
        <v>0</v>
      </c>
      <c r="M1139" s="41"/>
      <c r="N1139" s="41"/>
      <c r="O1139" s="41"/>
      <c r="T1139" s="392"/>
    </row>
    <row r="1140" spans="1:20" ht="15" x14ac:dyDescent="0.2">
      <c r="A1140" s="460">
        <v>583</v>
      </c>
      <c r="B1140" s="113"/>
      <c r="C1140" s="41"/>
      <c r="D1140" s="103"/>
      <c r="E1140" s="422"/>
      <c r="F1140" s="113"/>
      <c r="G1140" s="41"/>
      <c r="H1140" s="41"/>
      <c r="I1140" s="41"/>
      <c r="J1140" s="387">
        <f t="shared" si="52"/>
        <v>0</v>
      </c>
      <c r="K1140" s="41"/>
      <c r="L1140" s="50">
        <f t="shared" si="53"/>
        <v>0</v>
      </c>
      <c r="M1140" s="41"/>
      <c r="N1140" s="41"/>
      <c r="O1140" s="41"/>
      <c r="T1140" s="392"/>
    </row>
    <row r="1141" spans="1:20" ht="15" x14ac:dyDescent="0.2">
      <c r="A1141" s="460">
        <v>584</v>
      </c>
      <c r="B1141" s="113"/>
      <c r="C1141" s="41"/>
      <c r="D1141" s="103"/>
      <c r="E1141" s="422"/>
      <c r="F1141" s="113"/>
      <c r="G1141" s="41"/>
      <c r="H1141" s="41"/>
      <c r="I1141" s="41"/>
      <c r="J1141" s="387">
        <f t="shared" si="52"/>
        <v>0</v>
      </c>
      <c r="K1141" s="41"/>
      <c r="L1141" s="50">
        <f t="shared" si="53"/>
        <v>0</v>
      </c>
      <c r="M1141" s="41"/>
      <c r="N1141" s="41"/>
      <c r="O1141" s="41"/>
      <c r="T1141" s="392"/>
    </row>
    <row r="1142" spans="1:20" ht="15" x14ac:dyDescent="0.2">
      <c r="A1142" s="460">
        <v>585</v>
      </c>
      <c r="B1142" s="113"/>
      <c r="C1142" s="41"/>
      <c r="D1142" s="103"/>
      <c r="E1142" s="422"/>
      <c r="F1142" s="113"/>
      <c r="G1142" s="41"/>
      <c r="H1142" s="41"/>
      <c r="I1142" s="41"/>
      <c r="J1142" s="387">
        <f t="shared" si="52"/>
        <v>0</v>
      </c>
      <c r="K1142" s="41"/>
      <c r="L1142" s="50">
        <f t="shared" si="53"/>
        <v>0</v>
      </c>
      <c r="M1142" s="41"/>
      <c r="N1142" s="41"/>
      <c r="O1142" s="41"/>
      <c r="T1142" s="392"/>
    </row>
    <row r="1143" spans="1:20" ht="15" x14ac:dyDescent="0.2">
      <c r="A1143" s="460">
        <v>586</v>
      </c>
      <c r="B1143" s="113"/>
      <c r="C1143" s="41"/>
      <c r="D1143" s="103"/>
      <c r="E1143" s="422"/>
      <c r="F1143" s="113"/>
      <c r="G1143" s="41"/>
      <c r="H1143" s="41"/>
      <c r="I1143" s="41"/>
      <c r="J1143" s="387">
        <f t="shared" si="52"/>
        <v>0</v>
      </c>
      <c r="K1143" s="41"/>
      <c r="L1143" s="50">
        <f t="shared" si="53"/>
        <v>0</v>
      </c>
      <c r="M1143" s="41"/>
      <c r="N1143" s="41"/>
      <c r="O1143" s="41"/>
      <c r="T1143" s="392"/>
    </row>
    <row r="1144" spans="1:20" ht="15" x14ac:dyDescent="0.2">
      <c r="A1144" s="460">
        <v>587</v>
      </c>
      <c r="B1144" s="113"/>
      <c r="C1144" s="41"/>
      <c r="D1144" s="103"/>
      <c r="E1144" s="422"/>
      <c r="F1144" s="113"/>
      <c r="G1144" s="41"/>
      <c r="H1144" s="41"/>
      <c r="I1144" s="41"/>
      <c r="J1144" s="387">
        <f t="shared" ref="J1144" si="54">H1144*I1144</f>
        <v>0</v>
      </c>
      <c r="K1144" s="41"/>
      <c r="L1144" s="50">
        <f t="shared" ref="L1144" si="55">H1144</f>
        <v>0</v>
      </c>
      <c r="M1144" s="41"/>
      <c r="N1144" s="41"/>
      <c r="O1144" s="41"/>
      <c r="T1144" s="392"/>
    </row>
    <row r="1145" spans="1:20" ht="15" x14ac:dyDescent="0.2">
      <c r="A1145" s="460">
        <v>588</v>
      </c>
      <c r="B1145" s="113"/>
      <c r="C1145" s="41"/>
      <c r="D1145" s="103"/>
      <c r="E1145" s="422"/>
      <c r="F1145" s="113"/>
      <c r="G1145" s="41"/>
      <c r="H1145" s="41"/>
      <c r="I1145" s="41"/>
      <c r="J1145" s="387">
        <f t="shared" si="48"/>
        <v>0</v>
      </c>
      <c r="K1145" s="41"/>
      <c r="L1145" s="50">
        <f t="shared" si="49"/>
        <v>0</v>
      </c>
      <c r="M1145" s="41"/>
      <c r="N1145" s="41"/>
      <c r="O1145" s="41"/>
      <c r="T1145" s="392"/>
    </row>
    <row r="1146" spans="1:20" ht="15" x14ac:dyDescent="0.25">
      <c r="A1146" s="41"/>
      <c r="B1146" s="40" t="s">
        <v>133</v>
      </c>
      <c r="C1146" s="41"/>
      <c r="D1146" s="41"/>
      <c r="E1146" s="41"/>
      <c r="F1146" s="41"/>
      <c r="G1146" s="41"/>
      <c r="H1146" s="516">
        <f>SUM(H13:H1145)</f>
        <v>47131</v>
      </c>
      <c r="I1146" s="41"/>
      <c r="J1146" s="387">
        <f>SUM(J13:J1145)</f>
        <v>2197967392</v>
      </c>
      <c r="K1146" s="41"/>
      <c r="L1146" s="41">
        <f>SUM(L13:L1039)</f>
        <v>42137</v>
      </c>
      <c r="M1146" s="41"/>
      <c r="N1146" s="41"/>
      <c r="O1146" s="130">
        <f>SUM(O13:O1039)</f>
        <v>215</v>
      </c>
      <c r="T1146" s="393"/>
    </row>
    <row r="1147" spans="1:20" x14ac:dyDescent="0.2">
      <c r="T1147" s="393"/>
    </row>
    <row r="1149" spans="1:20" ht="15" x14ac:dyDescent="0.25">
      <c r="B1149" s="35"/>
      <c r="K1149" s="918" t="s">
        <v>2272</v>
      </c>
      <c r="L1149" s="915"/>
      <c r="M1149" s="915"/>
      <c r="N1149" s="915"/>
    </row>
    <row r="1150" spans="1:20" ht="15" x14ac:dyDescent="0.25">
      <c r="B1150" s="929"/>
      <c r="C1150" s="929"/>
      <c r="D1150" s="34"/>
      <c r="E1150" s="34"/>
      <c r="F1150" s="34"/>
      <c r="K1150" s="915" t="s">
        <v>147</v>
      </c>
      <c r="L1150" s="915"/>
      <c r="M1150" s="915"/>
      <c r="N1150" s="915"/>
    </row>
    <row r="1151" spans="1:20" ht="15" x14ac:dyDescent="0.25">
      <c r="K1151" s="31" t="s">
        <v>969</v>
      </c>
      <c r="L1151" s="754"/>
    </row>
    <row r="1152" spans="1:20" ht="15" x14ac:dyDescent="0.25">
      <c r="K1152" s="459" t="s">
        <v>2270</v>
      </c>
      <c r="L1152" s="754"/>
      <c r="M1152" s="915" t="s">
        <v>1471</v>
      </c>
      <c r="N1152" s="915"/>
      <c r="O1152" s="915"/>
    </row>
    <row r="1153" spans="11:14" ht="15" x14ac:dyDescent="0.25">
      <c r="K1153" s="459" t="s">
        <v>2271</v>
      </c>
      <c r="L1153" s="754"/>
    </row>
    <row r="1154" spans="11:14" ht="15" x14ac:dyDescent="0.25">
      <c r="K1154" s="31" t="s">
        <v>970</v>
      </c>
      <c r="L1154" s="754"/>
    </row>
    <row r="1155" spans="11:14" ht="15" x14ac:dyDescent="0.25">
      <c r="L1155" s="754"/>
    </row>
    <row r="1156" spans="11:14" x14ac:dyDescent="0.2">
      <c r="K1156" t="s">
        <v>161</v>
      </c>
      <c r="L1156" s="753"/>
    </row>
    <row r="1157" spans="11:14" ht="15" x14ac:dyDescent="0.25">
      <c r="K1157" t="s">
        <v>148</v>
      </c>
      <c r="L1157" s="754"/>
      <c r="M1157" s="915" t="s">
        <v>151</v>
      </c>
      <c r="N1157" s="915"/>
    </row>
    <row r="1158" spans="11:14" ht="15" x14ac:dyDescent="0.25">
      <c r="K1158" t="s">
        <v>149</v>
      </c>
      <c r="L1158" s="754"/>
    </row>
    <row r="1159" spans="11:14" ht="15" x14ac:dyDescent="0.25">
      <c r="K1159" t="s">
        <v>150</v>
      </c>
      <c r="L1159" s="754"/>
    </row>
    <row r="1160" spans="11:14" x14ac:dyDescent="0.2">
      <c r="L1160" s="16"/>
    </row>
    <row r="1161" spans="11:14" x14ac:dyDescent="0.2">
      <c r="L1161" s="16"/>
    </row>
    <row r="1162" spans="11:14" x14ac:dyDescent="0.2">
      <c r="L1162" s="16"/>
    </row>
    <row r="1164" spans="11:14" ht="15" x14ac:dyDescent="0.25">
      <c r="L1164" s="34"/>
    </row>
    <row r="1165" spans="11:14" ht="15" x14ac:dyDescent="0.25">
      <c r="L1165" s="34"/>
    </row>
    <row r="1166" spans="11:14" x14ac:dyDescent="0.2">
      <c r="L1166" s="16"/>
    </row>
    <row r="1167" spans="11:14" x14ac:dyDescent="0.2">
      <c r="L1167" s="16"/>
    </row>
    <row r="1168" spans="11:14" x14ac:dyDescent="0.2">
      <c r="L1168" s="16"/>
    </row>
    <row r="1169" spans="12:12" x14ac:dyDescent="0.2">
      <c r="L1169" s="16"/>
    </row>
    <row r="1174" spans="12:12" ht="30" customHeight="1" x14ac:dyDescent="0.2"/>
    <row r="1175" spans="12:12" ht="30" customHeight="1" x14ac:dyDescent="0.2"/>
    <row r="1176" spans="12:12" ht="30" customHeight="1" x14ac:dyDescent="0.2"/>
    <row r="1177" spans="12:12" ht="30" customHeight="1" x14ac:dyDescent="0.2"/>
    <row r="1178" spans="12:12" ht="30" customHeight="1" x14ac:dyDescent="0.2"/>
    <row r="1186" spans="20:20" x14ac:dyDescent="0.2">
      <c r="T1186"/>
    </row>
    <row r="1187" spans="20:20" x14ac:dyDescent="0.2">
      <c r="T1187"/>
    </row>
    <row r="1188" spans="20:20" x14ac:dyDescent="0.2">
      <c r="T1188"/>
    </row>
    <row r="1189" spans="20:20" x14ac:dyDescent="0.2">
      <c r="T1189"/>
    </row>
    <row r="1190" spans="20:20" x14ac:dyDescent="0.2">
      <c r="T1190"/>
    </row>
    <row r="1191" spans="20:20" x14ac:dyDescent="0.2">
      <c r="T1191"/>
    </row>
    <row r="1192" spans="20:20" x14ac:dyDescent="0.2">
      <c r="T1192"/>
    </row>
    <row r="1193" spans="20:20" x14ac:dyDescent="0.2">
      <c r="T1193"/>
    </row>
    <row r="1194" spans="20:20" x14ac:dyDescent="0.2">
      <c r="T1194"/>
    </row>
    <row r="1195" spans="20:20" x14ac:dyDescent="0.2">
      <c r="T1195"/>
    </row>
    <row r="1196" spans="20:20" x14ac:dyDescent="0.2">
      <c r="T1196"/>
    </row>
    <row r="1197" spans="20:20" x14ac:dyDescent="0.2">
      <c r="T1197"/>
    </row>
    <row r="1198" spans="20:20" x14ac:dyDescent="0.2">
      <c r="T1198"/>
    </row>
    <row r="1199" spans="20:20" x14ac:dyDescent="0.2">
      <c r="T1199"/>
    </row>
    <row r="1200" spans="20:20" x14ac:dyDescent="0.2">
      <c r="T1200"/>
    </row>
    <row r="1201" spans="20:20" x14ac:dyDescent="0.2">
      <c r="T1201"/>
    </row>
    <row r="1202" spans="20:20" x14ac:dyDescent="0.2">
      <c r="T1202"/>
    </row>
    <row r="1203" spans="20:20" x14ac:dyDescent="0.2">
      <c r="T1203"/>
    </row>
    <row r="1204" spans="20:20" x14ac:dyDescent="0.2">
      <c r="T1204"/>
    </row>
    <row r="1205" spans="20:20" x14ac:dyDescent="0.2">
      <c r="T1205"/>
    </row>
    <row r="1206" spans="20:20" x14ac:dyDescent="0.2">
      <c r="T1206"/>
    </row>
  </sheetData>
  <mergeCells count="17">
    <mergeCell ref="A1:O1"/>
    <mergeCell ref="A10:A11"/>
    <mergeCell ref="B10:B11"/>
    <mergeCell ref="C10:D10"/>
    <mergeCell ref="E10:E11"/>
    <mergeCell ref="F10:F11"/>
    <mergeCell ref="G10:G11"/>
    <mergeCell ref="H10:H11"/>
    <mergeCell ref="I10:I11"/>
    <mergeCell ref="J10:J11"/>
    <mergeCell ref="M1157:N1157"/>
    <mergeCell ref="K10:K11"/>
    <mergeCell ref="L10:O10"/>
    <mergeCell ref="K1149:N1149"/>
    <mergeCell ref="B1150:C1150"/>
    <mergeCell ref="K1150:N1150"/>
    <mergeCell ref="M1152:O1152"/>
  </mergeCells>
  <dataValidations disablePrompts="1" count="1">
    <dataValidation allowBlank="1" showInputMessage="1" showErrorMessage="1" prompt="DIISI DENGAN MELAKUKAN COPY VALUES KODE BARANG PADA SHEET &quot;KODE BARANG&quot;" sqref="C1113"/>
  </dataValidations>
  <pageMargins left="0.70866141732283472" right="0.70866141732283472" top="0.65" bottom="0.34" header="0.31496062992125984" footer="0.31496062992125984"/>
  <pageSetup paperSize="10000" scale="80" fitToHeight="0"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V106"/>
  <sheetViews>
    <sheetView topLeftCell="A19" workbookViewId="0">
      <selection activeCell="E51" sqref="E51:I61"/>
    </sheetView>
  </sheetViews>
  <sheetFormatPr defaultRowHeight="12.75" x14ac:dyDescent="0.2"/>
  <cols>
    <col min="1" max="1" width="1.5703125" customWidth="1"/>
    <col min="2" max="2" width="4.5703125" customWidth="1"/>
    <col min="3" max="3" width="28.7109375" customWidth="1"/>
    <col min="4" max="4" width="15.5703125" customWidth="1"/>
    <col min="5" max="5" width="9" customWidth="1"/>
    <col min="10" max="10" width="1.42578125" customWidth="1"/>
  </cols>
  <sheetData>
    <row r="1" spans="1:22" x14ac:dyDescent="0.2">
      <c r="A1" s="6"/>
      <c r="B1" s="7"/>
      <c r="C1" s="7"/>
      <c r="D1" s="7"/>
      <c r="E1" s="7"/>
      <c r="F1" s="7"/>
      <c r="G1" s="7"/>
      <c r="H1" s="7"/>
      <c r="I1" s="7"/>
      <c r="J1" s="8"/>
    </row>
    <row r="2" spans="1:22" ht="15.75" x14ac:dyDescent="0.25">
      <c r="A2" s="9"/>
      <c r="B2" s="1"/>
      <c r="C2" s="1"/>
      <c r="D2" s="1"/>
      <c r="E2" s="1"/>
      <c r="F2" s="1"/>
      <c r="G2" s="1"/>
      <c r="H2" s="916" t="s">
        <v>159</v>
      </c>
      <c r="I2" s="916"/>
      <c r="J2" s="10"/>
      <c r="K2" s="1"/>
      <c r="L2" s="1"/>
      <c r="M2" s="1"/>
      <c r="N2" s="1"/>
      <c r="O2" s="1"/>
      <c r="P2" s="1"/>
      <c r="Q2" s="1"/>
      <c r="R2" s="1"/>
      <c r="V2" s="3"/>
    </row>
    <row r="3" spans="1:22" ht="15" x14ac:dyDescent="0.2">
      <c r="A3" s="9"/>
      <c r="B3" s="1"/>
      <c r="C3" s="1"/>
      <c r="D3" s="1"/>
      <c r="E3" s="1"/>
      <c r="F3" s="1"/>
      <c r="G3" s="1"/>
      <c r="H3" s="1"/>
      <c r="I3" s="1"/>
      <c r="J3" s="10"/>
      <c r="K3" s="1"/>
      <c r="L3" s="1"/>
      <c r="M3" s="1"/>
      <c r="N3" s="1"/>
      <c r="O3" s="1"/>
      <c r="P3" s="1"/>
      <c r="Q3" s="1"/>
      <c r="R3" s="1"/>
      <c r="S3" s="1"/>
      <c r="T3" s="1"/>
    </row>
    <row r="4" spans="1:22" ht="15.75" x14ac:dyDescent="0.25">
      <c r="A4" s="9"/>
      <c r="B4" s="926" t="s">
        <v>66</v>
      </c>
      <c r="C4" s="1134"/>
      <c r="D4" s="1134"/>
      <c r="E4" s="1134"/>
      <c r="F4" s="1134"/>
      <c r="G4" s="1134"/>
      <c r="H4" s="1134"/>
      <c r="I4" s="1134"/>
      <c r="J4" s="11"/>
      <c r="K4" s="5"/>
      <c r="L4" s="5"/>
      <c r="M4" s="5"/>
      <c r="N4" s="5"/>
      <c r="O4" s="5"/>
      <c r="P4" s="5"/>
      <c r="Q4" s="5"/>
      <c r="R4" s="5"/>
      <c r="S4" s="5"/>
      <c r="T4" s="5"/>
      <c r="U4" s="5"/>
    </row>
    <row r="5" spans="1:22" ht="15.75" x14ac:dyDescent="0.25">
      <c r="A5" s="9"/>
      <c r="B5" s="926" t="s">
        <v>156</v>
      </c>
      <c r="C5" s="1134"/>
      <c r="D5" s="1134"/>
      <c r="E5" s="1134"/>
      <c r="F5" s="1134"/>
      <c r="G5" s="1134"/>
      <c r="H5" s="1134"/>
      <c r="I5" s="1134"/>
      <c r="J5" s="11"/>
      <c r="K5" s="5"/>
      <c r="L5" s="5"/>
      <c r="M5" s="5"/>
      <c r="N5" s="5"/>
      <c r="O5" s="5"/>
      <c r="P5" s="5"/>
      <c r="Q5" s="5"/>
      <c r="R5" s="5"/>
      <c r="S5" s="5"/>
      <c r="T5" s="5"/>
      <c r="U5" s="5"/>
    </row>
    <row r="6" spans="1:22" ht="15.75" x14ac:dyDescent="0.25">
      <c r="A6" s="9"/>
      <c r="B6" s="919"/>
      <c r="C6" s="919"/>
      <c r="D6" s="919"/>
      <c r="E6" s="919"/>
      <c r="F6" s="919"/>
      <c r="G6" s="919"/>
      <c r="H6" s="919"/>
      <c r="I6" s="919"/>
      <c r="J6" s="12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2" ht="15" x14ac:dyDescent="0.2">
      <c r="A7" s="9"/>
      <c r="B7" s="1"/>
      <c r="C7" s="1"/>
      <c r="D7" s="1"/>
      <c r="E7" s="1"/>
      <c r="F7" s="1"/>
      <c r="G7" s="1"/>
      <c r="H7" s="1"/>
      <c r="I7" s="1"/>
      <c r="J7" s="13"/>
      <c r="K7" s="2"/>
      <c r="L7" s="2"/>
      <c r="M7" s="2"/>
      <c r="N7" s="1"/>
      <c r="O7" s="1"/>
      <c r="P7" s="1"/>
      <c r="Q7" s="1"/>
      <c r="R7" s="1"/>
      <c r="S7" s="1"/>
      <c r="T7" s="1"/>
    </row>
    <row r="8" spans="1:22" ht="15" x14ac:dyDescent="0.2">
      <c r="A8" s="9"/>
      <c r="B8" s="1" t="s">
        <v>67</v>
      </c>
      <c r="C8" s="1"/>
      <c r="D8" s="1"/>
      <c r="E8" s="1"/>
      <c r="F8" s="1"/>
      <c r="G8" s="1"/>
      <c r="H8" s="1"/>
      <c r="I8" s="1"/>
      <c r="J8" s="13"/>
      <c r="K8" s="2"/>
      <c r="L8" s="2"/>
      <c r="M8" s="2"/>
      <c r="N8" s="1"/>
      <c r="O8" s="1"/>
      <c r="P8" s="1"/>
      <c r="Q8" s="1"/>
      <c r="R8" s="1"/>
      <c r="S8" s="1"/>
      <c r="T8" s="1"/>
    </row>
    <row r="9" spans="1:22" x14ac:dyDescent="0.2">
      <c r="A9" s="9"/>
      <c r="J9" s="14"/>
    </row>
    <row r="10" spans="1:22" x14ac:dyDescent="0.2">
      <c r="A10" s="9"/>
      <c r="B10" s="15" t="s">
        <v>1</v>
      </c>
      <c r="C10" s="15" t="s">
        <v>141</v>
      </c>
      <c r="J10" s="14"/>
    </row>
    <row r="11" spans="1:22" x14ac:dyDescent="0.2">
      <c r="A11" s="9"/>
      <c r="B11" s="16"/>
      <c r="J11" s="14"/>
    </row>
    <row r="12" spans="1:22" x14ac:dyDescent="0.2">
      <c r="A12" s="9"/>
      <c r="B12" s="52">
        <v>1</v>
      </c>
      <c r="C12" s="31" t="s">
        <v>78</v>
      </c>
      <c r="D12" s="31" t="s">
        <v>25</v>
      </c>
      <c r="J12" s="14"/>
    </row>
    <row r="13" spans="1:22" x14ac:dyDescent="0.2">
      <c r="A13" s="9"/>
      <c r="B13" s="52">
        <v>2</v>
      </c>
      <c r="C13" t="s">
        <v>27</v>
      </c>
      <c r="D13" s="31" t="s">
        <v>25</v>
      </c>
      <c r="E13" t="s">
        <v>24</v>
      </c>
      <c r="J13" s="14"/>
    </row>
    <row r="14" spans="1:22" x14ac:dyDescent="0.2">
      <c r="A14" s="9"/>
      <c r="B14" s="52">
        <v>3</v>
      </c>
      <c r="C14" t="s">
        <v>28</v>
      </c>
      <c r="D14" s="31" t="s">
        <v>482</v>
      </c>
      <c r="E14" t="s">
        <v>39</v>
      </c>
      <c r="J14" s="14"/>
    </row>
    <row r="15" spans="1:22" x14ac:dyDescent="0.2">
      <c r="A15" s="9"/>
      <c r="B15" s="16">
        <v>4</v>
      </c>
      <c r="C15" t="s">
        <v>29</v>
      </c>
      <c r="D15" s="31" t="s">
        <v>25</v>
      </c>
      <c r="J15" s="14"/>
    </row>
    <row r="16" spans="1:22" x14ac:dyDescent="0.2">
      <c r="A16" s="9"/>
      <c r="B16" s="52">
        <v>5</v>
      </c>
      <c r="C16" t="s">
        <v>30</v>
      </c>
      <c r="D16" s="31" t="s">
        <v>25</v>
      </c>
      <c r="J16" s="14"/>
    </row>
    <row r="17" spans="1:10" x14ac:dyDescent="0.2">
      <c r="A17" s="9"/>
      <c r="B17" s="16">
        <v>6</v>
      </c>
      <c r="C17" t="s">
        <v>31</v>
      </c>
      <c r="J17" s="14"/>
    </row>
    <row r="18" spans="1:10" x14ac:dyDescent="0.2">
      <c r="A18" s="9"/>
      <c r="B18" s="16"/>
      <c r="C18" t="s">
        <v>32</v>
      </c>
      <c r="D18" s="31" t="s">
        <v>25</v>
      </c>
      <c r="J18" s="14"/>
    </row>
    <row r="19" spans="1:10" x14ac:dyDescent="0.2">
      <c r="A19" s="9"/>
      <c r="B19" s="16"/>
      <c r="C19" t="s">
        <v>33</v>
      </c>
      <c r="D19" s="31" t="s">
        <v>116</v>
      </c>
      <c r="J19" s="14"/>
    </row>
    <row r="20" spans="1:10" x14ac:dyDescent="0.2">
      <c r="A20" s="9"/>
      <c r="B20" s="52">
        <v>7</v>
      </c>
      <c r="C20" t="s">
        <v>11</v>
      </c>
      <c r="J20" s="14"/>
    </row>
    <row r="21" spans="1:10" x14ac:dyDescent="0.2">
      <c r="A21" s="9"/>
      <c r="B21" s="16"/>
      <c r="C21" t="s">
        <v>12</v>
      </c>
      <c r="D21" s="31" t="s">
        <v>25</v>
      </c>
      <c r="J21" s="14"/>
    </row>
    <row r="22" spans="1:10" x14ac:dyDescent="0.2">
      <c r="A22" s="9"/>
      <c r="B22" s="16"/>
      <c r="C22" t="s">
        <v>13</v>
      </c>
      <c r="D22" s="31" t="s">
        <v>25</v>
      </c>
      <c r="J22" s="14"/>
    </row>
    <row r="23" spans="1:10" x14ac:dyDescent="0.2">
      <c r="A23" s="9"/>
      <c r="B23" s="16"/>
      <c r="C23" t="s">
        <v>14</v>
      </c>
      <c r="D23" s="31" t="s">
        <v>116</v>
      </c>
      <c r="J23" s="14"/>
    </row>
    <row r="24" spans="1:10" x14ac:dyDescent="0.2">
      <c r="A24" s="9"/>
      <c r="B24" s="16"/>
      <c r="C24" t="s">
        <v>15</v>
      </c>
      <c r="D24" s="31" t="s">
        <v>25</v>
      </c>
      <c r="J24" s="14"/>
    </row>
    <row r="25" spans="1:10" x14ac:dyDescent="0.2">
      <c r="A25" s="9"/>
      <c r="B25" s="16"/>
      <c r="C25" t="s">
        <v>16</v>
      </c>
      <c r="D25" s="31" t="s">
        <v>25</v>
      </c>
      <c r="J25" s="14"/>
    </row>
    <row r="26" spans="1:10" x14ac:dyDescent="0.2">
      <c r="A26" s="9"/>
      <c r="B26" s="16"/>
      <c r="C26" t="s">
        <v>17</v>
      </c>
      <c r="D26" s="31" t="s">
        <v>25</v>
      </c>
      <c r="J26" s="14"/>
    </row>
    <row r="27" spans="1:10" x14ac:dyDescent="0.2">
      <c r="A27" s="9"/>
      <c r="B27" s="16">
        <v>8</v>
      </c>
      <c r="C27" t="s">
        <v>73</v>
      </c>
      <c r="D27" s="31" t="s">
        <v>25</v>
      </c>
      <c r="J27" s="14"/>
    </row>
    <row r="28" spans="1:10" x14ac:dyDescent="0.2">
      <c r="A28" s="9"/>
      <c r="B28" s="16"/>
      <c r="D28" s="31" t="s">
        <v>25</v>
      </c>
      <c r="J28" s="14"/>
    </row>
    <row r="29" spans="1:10" x14ac:dyDescent="0.2">
      <c r="A29" s="9"/>
      <c r="B29" s="16"/>
      <c r="J29" s="14"/>
    </row>
    <row r="30" spans="1:10" x14ac:dyDescent="0.2">
      <c r="A30" s="9"/>
      <c r="B30" s="52">
        <v>9</v>
      </c>
      <c r="C30" s="31" t="s">
        <v>157</v>
      </c>
      <c r="D30" s="32" t="s">
        <v>483</v>
      </c>
      <c r="J30" s="14"/>
    </row>
    <row r="31" spans="1:10" x14ac:dyDescent="0.2">
      <c r="A31" s="9"/>
      <c r="B31" s="52">
        <v>10</v>
      </c>
      <c r="C31" t="s">
        <v>76</v>
      </c>
      <c r="D31" s="31" t="s">
        <v>484</v>
      </c>
      <c r="J31" s="14"/>
    </row>
    <row r="32" spans="1:10" x14ac:dyDescent="0.2">
      <c r="A32" s="9"/>
      <c r="D32" s="31" t="s">
        <v>111</v>
      </c>
      <c r="J32" s="14"/>
    </row>
    <row r="33" spans="1:10" x14ac:dyDescent="0.2">
      <c r="A33" s="9"/>
      <c r="J33" s="14"/>
    </row>
    <row r="34" spans="1:10" x14ac:dyDescent="0.2">
      <c r="A34" s="9"/>
      <c r="B34" s="15" t="s">
        <v>22</v>
      </c>
      <c r="C34" s="15" t="s">
        <v>23</v>
      </c>
      <c r="J34" s="14"/>
    </row>
    <row r="35" spans="1:10" x14ac:dyDescent="0.2">
      <c r="A35" s="9"/>
      <c r="B35" s="52">
        <v>1</v>
      </c>
      <c r="C35" s="31" t="s">
        <v>26</v>
      </c>
      <c r="D35" s="31" t="s">
        <v>25</v>
      </c>
      <c r="J35" s="14"/>
    </row>
    <row r="36" spans="1:10" x14ac:dyDescent="0.2">
      <c r="A36" s="9"/>
      <c r="B36" s="53">
        <v>2</v>
      </c>
      <c r="C36" t="s">
        <v>143</v>
      </c>
      <c r="D36" s="31" t="s">
        <v>25</v>
      </c>
      <c r="J36" s="14"/>
    </row>
    <row r="37" spans="1:10" x14ac:dyDescent="0.2">
      <c r="A37" s="9"/>
      <c r="B37" s="52">
        <v>3</v>
      </c>
      <c r="C37" s="31" t="s">
        <v>142</v>
      </c>
      <c r="D37" s="90" t="s">
        <v>25</v>
      </c>
      <c r="J37" s="14"/>
    </row>
    <row r="38" spans="1:10" x14ac:dyDescent="0.2">
      <c r="A38" s="9"/>
      <c r="B38" s="16">
        <v>4</v>
      </c>
      <c r="C38" s="31" t="s">
        <v>144</v>
      </c>
      <c r="D38" s="31" t="s">
        <v>75</v>
      </c>
      <c r="J38" s="14"/>
    </row>
    <row r="39" spans="1:10" x14ac:dyDescent="0.2">
      <c r="A39" s="9"/>
      <c r="B39" s="16"/>
      <c r="C39" s="31"/>
      <c r="D39" s="31"/>
      <c r="J39" s="14"/>
    </row>
    <row r="40" spans="1:10" x14ac:dyDescent="0.2">
      <c r="A40" s="9"/>
      <c r="B40" s="20" t="s">
        <v>3</v>
      </c>
      <c r="C40" s="15" t="s">
        <v>289</v>
      </c>
      <c r="J40" s="14"/>
    </row>
    <row r="41" spans="1:10" x14ac:dyDescent="0.2">
      <c r="A41" s="9"/>
      <c r="B41" s="20"/>
      <c r="C41" s="15"/>
      <c r="J41" s="14"/>
    </row>
    <row r="42" spans="1:10" x14ac:dyDescent="0.2">
      <c r="A42" s="9"/>
      <c r="B42" s="20"/>
      <c r="C42" s="15"/>
      <c r="J42" s="14"/>
    </row>
    <row r="43" spans="1:10" x14ac:dyDescent="0.2">
      <c r="A43" s="9"/>
      <c r="B43" s="20"/>
      <c r="C43" s="15"/>
      <c r="J43" s="14"/>
    </row>
    <row r="44" spans="1:10" x14ac:dyDescent="0.2">
      <c r="A44" s="9"/>
      <c r="B44" s="20" t="s">
        <v>4</v>
      </c>
      <c r="C44" s="15" t="s">
        <v>80</v>
      </c>
      <c r="J44" s="14"/>
    </row>
    <row r="45" spans="1:10" x14ac:dyDescent="0.2">
      <c r="A45" s="9"/>
      <c r="B45" s="20"/>
      <c r="C45" s="15"/>
      <c r="J45" s="14"/>
    </row>
    <row r="46" spans="1:10" x14ac:dyDescent="0.2">
      <c r="A46" s="9"/>
      <c r="B46" s="20"/>
      <c r="C46" s="15"/>
      <c r="J46" s="14"/>
    </row>
    <row r="47" spans="1:10" x14ac:dyDescent="0.2">
      <c r="A47" s="9"/>
      <c r="B47" s="20"/>
      <c r="C47" s="15"/>
      <c r="J47" s="14"/>
    </row>
    <row r="48" spans="1:10" x14ac:dyDescent="0.2">
      <c r="A48" s="9"/>
      <c r="B48" s="20"/>
      <c r="C48" s="15"/>
      <c r="J48" s="14"/>
    </row>
    <row r="49" spans="1:10" x14ac:dyDescent="0.2">
      <c r="A49" s="9"/>
      <c r="B49" s="20"/>
      <c r="C49" s="15"/>
      <c r="J49" s="14"/>
    </row>
    <row r="50" spans="1:10" x14ac:dyDescent="0.2">
      <c r="A50" s="9"/>
      <c r="B50" s="20"/>
      <c r="C50" s="15"/>
      <c r="J50" s="14"/>
    </row>
    <row r="51" spans="1:10" x14ac:dyDescent="0.2">
      <c r="A51" s="9"/>
      <c r="B51" s="20"/>
      <c r="C51" s="15"/>
      <c r="E51" s="918" t="s">
        <v>2272</v>
      </c>
      <c r="F51" s="915"/>
      <c r="G51" s="915"/>
      <c r="H51" s="915"/>
      <c r="J51" s="14"/>
    </row>
    <row r="52" spans="1:10" x14ac:dyDescent="0.2">
      <c r="A52" s="9"/>
      <c r="B52" s="20"/>
      <c r="C52" s="15"/>
      <c r="E52" s="915" t="s">
        <v>147</v>
      </c>
      <c r="F52" s="915"/>
      <c r="G52" s="915"/>
      <c r="H52" s="915"/>
      <c r="J52" s="14"/>
    </row>
    <row r="53" spans="1:10" ht="15" x14ac:dyDescent="0.25">
      <c r="A53" s="9"/>
      <c r="B53" s="20"/>
      <c r="C53" s="15"/>
      <c r="E53" s="31" t="s">
        <v>969</v>
      </c>
      <c r="F53" s="754"/>
      <c r="J53" s="14"/>
    </row>
    <row r="54" spans="1:10" ht="15" x14ac:dyDescent="0.25">
      <c r="A54" s="9"/>
      <c r="B54" s="20"/>
      <c r="C54" s="15"/>
      <c r="E54" s="459" t="s">
        <v>2270</v>
      </c>
      <c r="F54" s="754"/>
      <c r="G54" s="915" t="s">
        <v>1471</v>
      </c>
      <c r="H54" s="915"/>
      <c r="I54" s="915"/>
      <c r="J54" s="14"/>
    </row>
    <row r="55" spans="1:10" ht="15" x14ac:dyDescent="0.25">
      <c r="A55" s="9"/>
      <c r="B55" s="20"/>
      <c r="C55" s="15"/>
      <c r="E55" s="459" t="s">
        <v>2271</v>
      </c>
      <c r="F55" s="754"/>
      <c r="J55" s="14"/>
    </row>
    <row r="56" spans="1:10" ht="15" x14ac:dyDescent="0.25">
      <c r="A56" s="9"/>
      <c r="B56" s="20"/>
      <c r="C56" s="15"/>
      <c r="E56" s="31" t="s">
        <v>970</v>
      </c>
      <c r="F56" s="754"/>
      <c r="J56" s="14"/>
    </row>
    <row r="57" spans="1:10" ht="15" x14ac:dyDescent="0.25">
      <c r="A57" s="9"/>
      <c r="B57" s="20"/>
      <c r="C57" s="15"/>
      <c r="F57" s="754"/>
      <c r="J57" s="14"/>
    </row>
    <row r="58" spans="1:10" x14ac:dyDescent="0.2">
      <c r="A58" s="9"/>
      <c r="B58" s="20"/>
      <c r="C58" s="15"/>
      <c r="E58" t="s">
        <v>161</v>
      </c>
      <c r="F58" s="753"/>
      <c r="J58" s="14"/>
    </row>
    <row r="59" spans="1:10" ht="15" x14ac:dyDescent="0.25">
      <c r="A59" s="9"/>
      <c r="B59" s="20"/>
      <c r="C59" s="15"/>
      <c r="E59" t="s">
        <v>148</v>
      </c>
      <c r="F59" s="754"/>
      <c r="G59" s="915" t="s">
        <v>151</v>
      </c>
      <c r="H59" s="915"/>
      <c r="J59" s="14"/>
    </row>
    <row r="60" spans="1:10" ht="15" x14ac:dyDescent="0.25">
      <c r="A60" s="9"/>
      <c r="B60" s="20"/>
      <c r="C60" s="15"/>
      <c r="E60" t="s">
        <v>149</v>
      </c>
      <c r="F60" s="754"/>
      <c r="J60" s="14"/>
    </row>
    <row r="61" spans="1:10" ht="15" x14ac:dyDescent="0.25">
      <c r="A61" s="9"/>
      <c r="B61" s="20"/>
      <c r="C61" s="15"/>
      <c r="E61" t="s">
        <v>150</v>
      </c>
      <c r="F61" s="754"/>
      <c r="J61" s="14"/>
    </row>
    <row r="62" spans="1:10" x14ac:dyDescent="0.2">
      <c r="A62" s="9"/>
      <c r="B62" s="20"/>
      <c r="C62" s="15"/>
      <c r="J62" s="14"/>
    </row>
    <row r="63" spans="1:10" x14ac:dyDescent="0.2">
      <c r="A63" s="9"/>
      <c r="B63" s="20"/>
      <c r="C63" s="15"/>
      <c r="J63" s="14"/>
    </row>
    <row r="64" spans="1:10" ht="13.5" thickBot="1" x14ac:dyDescent="0.25">
      <c r="A64" s="17"/>
      <c r="B64" s="18"/>
      <c r="C64" s="18"/>
      <c r="D64" s="18"/>
      <c r="E64" s="18"/>
      <c r="F64" s="18"/>
      <c r="G64" s="18"/>
      <c r="H64" s="18"/>
      <c r="I64" s="18"/>
      <c r="J64" s="19"/>
    </row>
    <row r="65" spans="1:10" ht="13.5" thickBot="1" x14ac:dyDescent="0.25">
      <c r="A65" s="17"/>
      <c r="B65" s="18"/>
      <c r="C65" s="18"/>
      <c r="D65" s="18"/>
      <c r="E65" s="18"/>
      <c r="F65" s="18"/>
      <c r="G65" s="18"/>
      <c r="H65" s="18"/>
      <c r="I65" s="18"/>
      <c r="J65" s="19"/>
    </row>
    <row r="67" spans="1:10" ht="18" x14ac:dyDescent="0.25">
      <c r="B67" s="923" t="s">
        <v>77</v>
      </c>
      <c r="C67" s="924"/>
      <c r="D67" s="924"/>
      <c r="E67" s="924"/>
      <c r="F67" s="924"/>
      <c r="G67" s="924"/>
      <c r="H67" s="924"/>
      <c r="I67" s="925"/>
    </row>
    <row r="68" spans="1:10" ht="18" x14ac:dyDescent="0.25">
      <c r="B68" s="920" t="s">
        <v>160</v>
      </c>
      <c r="C68" s="921"/>
      <c r="D68" s="921"/>
      <c r="E68" s="921"/>
      <c r="F68" s="921"/>
      <c r="G68" s="921"/>
      <c r="H68" s="921"/>
      <c r="I68" s="922"/>
    </row>
    <row r="69" spans="1:10" ht="18" x14ac:dyDescent="0.25">
      <c r="B69" s="24" t="s">
        <v>65</v>
      </c>
      <c r="C69" s="29"/>
      <c r="D69" s="29"/>
      <c r="E69" s="29"/>
      <c r="F69" s="29"/>
      <c r="G69" s="29"/>
      <c r="H69" s="29"/>
      <c r="I69" s="30"/>
    </row>
    <row r="70" spans="1:10" ht="18" x14ac:dyDescent="0.25">
      <c r="B70" s="24" t="s">
        <v>64</v>
      </c>
      <c r="C70" s="29"/>
      <c r="D70" s="29"/>
      <c r="E70" s="29"/>
      <c r="F70" s="29"/>
      <c r="G70" s="29"/>
      <c r="H70" s="29"/>
      <c r="I70" s="30"/>
    </row>
    <row r="71" spans="1:10" x14ac:dyDescent="0.2">
      <c r="B71" s="21"/>
      <c r="I71" s="22"/>
    </row>
    <row r="72" spans="1:10" x14ac:dyDescent="0.2">
      <c r="B72" s="21" t="s">
        <v>1</v>
      </c>
      <c r="C72" s="15" t="s">
        <v>141</v>
      </c>
      <c r="I72" s="22"/>
    </row>
    <row r="73" spans="1:10" x14ac:dyDescent="0.2">
      <c r="B73" s="23">
        <v>1</v>
      </c>
      <c r="C73" s="31" t="s">
        <v>79</v>
      </c>
      <c r="I73" s="22"/>
    </row>
    <row r="74" spans="1:10" x14ac:dyDescent="0.2">
      <c r="B74" s="23">
        <v>2</v>
      </c>
      <c r="C74" t="s">
        <v>35</v>
      </c>
      <c r="I74" s="22"/>
    </row>
    <row r="75" spans="1:10" x14ac:dyDescent="0.2">
      <c r="B75" s="23">
        <v>3</v>
      </c>
      <c r="C75" t="s">
        <v>36</v>
      </c>
      <c r="I75" s="22"/>
    </row>
    <row r="76" spans="1:10" x14ac:dyDescent="0.2">
      <c r="B76" s="23">
        <v>4</v>
      </c>
      <c r="C76" s="31" t="s">
        <v>81</v>
      </c>
      <c r="I76" s="22"/>
    </row>
    <row r="77" spans="1:10" x14ac:dyDescent="0.2">
      <c r="B77" s="23">
        <v>5</v>
      </c>
      <c r="C77" t="s">
        <v>37</v>
      </c>
      <c r="I77" s="22"/>
    </row>
    <row r="78" spans="1:10" x14ac:dyDescent="0.2">
      <c r="B78" s="23">
        <v>6</v>
      </c>
      <c r="C78" t="s">
        <v>38</v>
      </c>
      <c r="I78" s="22"/>
    </row>
    <row r="79" spans="1:10" x14ac:dyDescent="0.2">
      <c r="B79" s="23">
        <v>7</v>
      </c>
      <c r="C79" t="s">
        <v>40</v>
      </c>
      <c r="I79" s="22"/>
    </row>
    <row r="80" spans="1:10" x14ac:dyDescent="0.2">
      <c r="B80" s="23"/>
      <c r="C80" t="s">
        <v>41</v>
      </c>
      <c r="I80" s="22"/>
    </row>
    <row r="81" spans="2:9" x14ac:dyDescent="0.2">
      <c r="B81" s="23"/>
      <c r="C81" t="s">
        <v>42</v>
      </c>
      <c r="I81" s="22"/>
    </row>
    <row r="82" spans="2:9" x14ac:dyDescent="0.2">
      <c r="B82" s="23"/>
      <c r="C82" t="s">
        <v>43</v>
      </c>
      <c r="I82" s="22"/>
    </row>
    <row r="83" spans="2:9" x14ac:dyDescent="0.2">
      <c r="B83" s="23"/>
      <c r="C83" t="s">
        <v>44</v>
      </c>
      <c r="I83" s="22"/>
    </row>
    <row r="84" spans="2:9" x14ac:dyDescent="0.2">
      <c r="B84" s="23"/>
      <c r="C84" t="s">
        <v>45</v>
      </c>
      <c r="I84" s="22"/>
    </row>
    <row r="85" spans="2:9" x14ac:dyDescent="0.2">
      <c r="B85" s="23">
        <v>8</v>
      </c>
      <c r="C85" s="31" t="s">
        <v>82</v>
      </c>
      <c r="I85" s="22"/>
    </row>
    <row r="86" spans="2:9" x14ac:dyDescent="0.2">
      <c r="B86" s="23"/>
      <c r="C86" s="31" t="s">
        <v>83</v>
      </c>
      <c r="I86" s="22"/>
    </row>
    <row r="87" spans="2:9" x14ac:dyDescent="0.2">
      <c r="B87" s="23">
        <v>9</v>
      </c>
      <c r="C87" s="31" t="s">
        <v>158</v>
      </c>
      <c r="I87" s="22"/>
    </row>
    <row r="88" spans="2:9" x14ac:dyDescent="0.2">
      <c r="B88" s="23">
        <v>10</v>
      </c>
      <c r="C88" s="31" t="s">
        <v>112</v>
      </c>
      <c r="I88" s="22"/>
    </row>
    <row r="89" spans="2:9" x14ac:dyDescent="0.2">
      <c r="B89" s="23"/>
      <c r="C89" s="31" t="s">
        <v>110</v>
      </c>
      <c r="I89" s="22"/>
    </row>
    <row r="90" spans="2:9" x14ac:dyDescent="0.2">
      <c r="B90" s="23"/>
      <c r="I90" s="22"/>
    </row>
    <row r="91" spans="2:9" x14ac:dyDescent="0.2">
      <c r="B91" s="21" t="s">
        <v>2</v>
      </c>
      <c r="C91" s="15" t="s">
        <v>23</v>
      </c>
      <c r="I91" s="22"/>
    </row>
    <row r="92" spans="2:9" x14ac:dyDescent="0.2">
      <c r="B92" s="23">
        <v>1</v>
      </c>
      <c r="C92" s="31" t="s">
        <v>84</v>
      </c>
      <c r="I92" s="22"/>
    </row>
    <row r="93" spans="2:9" x14ac:dyDescent="0.2">
      <c r="B93" s="23">
        <v>2</v>
      </c>
      <c r="C93" s="31" t="s">
        <v>85</v>
      </c>
      <c r="I93" s="22"/>
    </row>
    <row r="94" spans="2:9" x14ac:dyDescent="0.2">
      <c r="B94" s="23">
        <v>3</v>
      </c>
      <c r="C94" s="31" t="s">
        <v>69</v>
      </c>
      <c r="I94" s="22"/>
    </row>
    <row r="95" spans="2:9" x14ac:dyDescent="0.2">
      <c r="B95" s="23">
        <v>4</v>
      </c>
      <c r="C95" s="31" t="s">
        <v>145</v>
      </c>
      <c r="I95" s="22"/>
    </row>
    <row r="96" spans="2:9" x14ac:dyDescent="0.2">
      <c r="B96" s="23"/>
      <c r="I96" s="22"/>
    </row>
    <row r="97" spans="2:9" x14ac:dyDescent="0.2">
      <c r="B97" s="21" t="s">
        <v>3</v>
      </c>
      <c r="C97" s="15" t="s">
        <v>70</v>
      </c>
      <c r="I97" s="22"/>
    </row>
    <row r="98" spans="2:9" x14ac:dyDescent="0.2">
      <c r="B98" s="23"/>
      <c r="C98" s="31" t="s">
        <v>86</v>
      </c>
      <c r="I98" s="22"/>
    </row>
    <row r="99" spans="2:9" x14ac:dyDescent="0.2">
      <c r="B99" s="23"/>
      <c r="C99" s="31" t="s">
        <v>87</v>
      </c>
      <c r="I99" s="22"/>
    </row>
    <row r="100" spans="2:9" x14ac:dyDescent="0.2">
      <c r="B100" s="23"/>
      <c r="C100" s="31"/>
      <c r="I100" s="22"/>
    </row>
    <row r="101" spans="2:9" x14ac:dyDescent="0.2">
      <c r="B101" s="23"/>
      <c r="I101" s="22"/>
    </row>
    <row r="102" spans="2:9" x14ac:dyDescent="0.2">
      <c r="B102" s="24" t="s">
        <v>4</v>
      </c>
      <c r="C102" s="15" t="s">
        <v>80</v>
      </c>
      <c r="I102" s="22"/>
    </row>
    <row r="103" spans="2:9" x14ac:dyDescent="0.2">
      <c r="B103" s="23"/>
      <c r="C103" s="31" t="s">
        <v>72</v>
      </c>
      <c r="I103" s="22"/>
    </row>
    <row r="104" spans="2:9" x14ac:dyDescent="0.2">
      <c r="B104" s="24"/>
      <c r="C104" s="15"/>
      <c r="I104" s="22"/>
    </row>
    <row r="105" spans="2:9" x14ac:dyDescent="0.2">
      <c r="B105" s="23"/>
      <c r="I105" s="22"/>
    </row>
    <row r="106" spans="2:9" x14ac:dyDescent="0.2">
      <c r="B106" s="25"/>
      <c r="C106" s="26"/>
      <c r="D106" s="26"/>
      <c r="E106" s="26"/>
      <c r="F106" s="26"/>
      <c r="G106" s="26"/>
      <c r="H106" s="26"/>
      <c r="I106" s="27"/>
    </row>
  </sheetData>
  <mergeCells count="10">
    <mergeCell ref="G59:H59"/>
    <mergeCell ref="B67:I67"/>
    <mergeCell ref="B68:I68"/>
    <mergeCell ref="H2:I2"/>
    <mergeCell ref="B4:I4"/>
    <mergeCell ref="B5:I5"/>
    <mergeCell ref="B6:I6"/>
    <mergeCell ref="E51:H51"/>
    <mergeCell ref="E52:H52"/>
    <mergeCell ref="G54:I54"/>
  </mergeCells>
  <pageMargins left="0.74803149606299213" right="0.35433070866141736" top="0.55118110236220474" bottom="0.59055118110236227" header="0.51181102362204722" footer="0.51181102362204722"/>
  <pageSetup paperSize="10000" scale="95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U2"/>
  <sheetViews>
    <sheetView workbookViewId="0">
      <selection activeCell="M17" sqref="M17"/>
    </sheetView>
  </sheetViews>
  <sheetFormatPr defaultRowHeight="15" x14ac:dyDescent="0.25"/>
  <cols>
    <col min="1" max="1" width="9.140625" style="59"/>
    <col min="2" max="2" width="16.5703125" style="59" bestFit="1" customWidth="1"/>
    <col min="3" max="16" width="9.140625" style="59"/>
    <col min="17" max="17" width="15.7109375" style="59" bestFit="1" customWidth="1"/>
    <col min="18" max="20" width="9.140625" style="59"/>
    <col min="21" max="21" width="13.140625" style="59" customWidth="1"/>
    <col min="22" max="16384" width="9.140625" style="59"/>
  </cols>
  <sheetData>
    <row r="1" spans="1:21" ht="48" x14ac:dyDescent="0.25">
      <c r="A1" s="77" t="s">
        <v>265</v>
      </c>
      <c r="B1" s="77" t="s">
        <v>266</v>
      </c>
      <c r="C1" s="77" t="s">
        <v>267</v>
      </c>
      <c r="D1" s="77" t="s">
        <v>121</v>
      </c>
      <c r="E1" s="77" t="s">
        <v>123</v>
      </c>
      <c r="F1" s="77" t="s">
        <v>268</v>
      </c>
      <c r="G1" s="78" t="s">
        <v>269</v>
      </c>
      <c r="H1" s="78" t="s">
        <v>270</v>
      </c>
      <c r="I1" s="77" t="s">
        <v>271</v>
      </c>
      <c r="J1" s="77" t="s">
        <v>272</v>
      </c>
      <c r="K1" s="78" t="s">
        <v>273</v>
      </c>
      <c r="L1" s="78" t="s">
        <v>274</v>
      </c>
      <c r="M1" s="77" t="s">
        <v>275</v>
      </c>
      <c r="N1" s="77" t="s">
        <v>276</v>
      </c>
      <c r="O1" s="77" t="s">
        <v>277</v>
      </c>
      <c r="P1" s="77" t="s">
        <v>278</v>
      </c>
      <c r="Q1" s="79" t="s">
        <v>279</v>
      </c>
      <c r="R1" s="77" t="s">
        <v>280</v>
      </c>
      <c r="S1" s="77" t="s">
        <v>281</v>
      </c>
      <c r="T1" s="77" t="s">
        <v>282</v>
      </c>
      <c r="U1" s="77" t="s">
        <v>254</v>
      </c>
    </row>
    <row r="2" spans="1:21" ht="48" x14ac:dyDescent="0.25">
      <c r="A2" s="80">
        <v>1</v>
      </c>
      <c r="B2" s="100" t="s">
        <v>284</v>
      </c>
      <c r="C2" s="80"/>
      <c r="D2" s="125" t="s">
        <v>1011</v>
      </c>
      <c r="E2" s="80">
        <v>2013</v>
      </c>
      <c r="F2" s="81"/>
      <c r="G2" s="81"/>
      <c r="H2" s="81"/>
      <c r="I2" s="80"/>
      <c r="J2" s="81"/>
      <c r="K2" s="101"/>
      <c r="L2" s="80"/>
      <c r="M2" s="101"/>
      <c r="N2" s="81"/>
      <c r="O2" s="81"/>
      <c r="P2" s="81"/>
      <c r="Q2" s="91">
        <v>281056250</v>
      </c>
      <c r="R2" s="81"/>
      <c r="S2" s="80"/>
      <c r="T2" s="81" t="s">
        <v>948</v>
      </c>
      <c r="U2" s="81" t="s">
        <v>1010</v>
      </c>
    </row>
  </sheetData>
  <pageMargins left="0.70866141732283472" right="0.70866141732283472" top="0.74803149606299213" bottom="0.74803149606299213" header="0.31496062992125984" footer="0.31496062992125984"/>
  <pageSetup paperSize="10000" scale="70" fitToHeight="0" orientation="landscape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T47"/>
  <sheetViews>
    <sheetView workbookViewId="0">
      <selection activeCell="S18" sqref="S18"/>
    </sheetView>
  </sheetViews>
  <sheetFormatPr defaultRowHeight="12.75" x14ac:dyDescent="0.2"/>
  <cols>
    <col min="1" max="1" width="3.85546875" customWidth="1"/>
    <col min="2" max="2" width="18.28515625" customWidth="1"/>
    <col min="3" max="6" width="12.5703125" customWidth="1"/>
    <col min="7" max="7" width="17.28515625" customWidth="1"/>
    <col min="8" max="10" width="12.5703125" customWidth="1"/>
    <col min="11" max="11" width="15.140625" customWidth="1"/>
    <col min="12" max="12" width="14.140625" customWidth="1"/>
    <col min="14" max="14" width="9.5703125" customWidth="1"/>
    <col min="19" max="19" width="12.5703125" style="33" bestFit="1" customWidth="1"/>
  </cols>
  <sheetData>
    <row r="1" spans="1:20" ht="15" x14ac:dyDescent="0.25">
      <c r="A1" s="929" t="s">
        <v>114</v>
      </c>
      <c r="B1" s="929"/>
      <c r="C1" s="929"/>
      <c r="D1" s="929"/>
      <c r="E1" s="929"/>
      <c r="F1" s="929"/>
      <c r="G1" s="929"/>
      <c r="H1" s="929"/>
      <c r="I1" s="929"/>
      <c r="J1" s="929"/>
      <c r="K1" s="929"/>
      <c r="L1" s="929"/>
      <c r="M1" s="929"/>
      <c r="N1" s="929"/>
    </row>
    <row r="2" spans="1:20" ht="15" x14ac:dyDescent="0.25">
      <c r="A2" s="34"/>
      <c r="B2" s="35"/>
      <c r="C2" s="35"/>
      <c r="D2" s="35"/>
      <c r="E2" s="35"/>
      <c r="F2" s="35"/>
      <c r="G2" s="35"/>
      <c r="I2" s="35"/>
      <c r="J2" s="35"/>
      <c r="K2" s="35"/>
    </row>
    <row r="3" spans="1:20" ht="15" x14ac:dyDescent="0.25">
      <c r="A3" s="34"/>
      <c r="B3" s="35"/>
      <c r="C3" s="35"/>
      <c r="D3" s="35"/>
      <c r="E3" s="35"/>
      <c r="F3" s="35"/>
      <c r="G3" s="35"/>
      <c r="I3" s="35"/>
      <c r="J3" s="35"/>
      <c r="K3" s="35"/>
    </row>
    <row r="4" spans="1:20" s="35" customFormat="1" ht="15" x14ac:dyDescent="0.25">
      <c r="A4" s="36" t="s">
        <v>117</v>
      </c>
      <c r="C4" s="35" t="s">
        <v>116</v>
      </c>
    </row>
    <row r="5" spans="1:20" ht="15" x14ac:dyDescent="0.25">
      <c r="A5" s="36" t="s">
        <v>118</v>
      </c>
      <c r="B5" s="35"/>
      <c r="C5" s="35" t="s">
        <v>162</v>
      </c>
      <c r="D5" s="35"/>
      <c r="E5" s="35"/>
      <c r="F5" s="35"/>
      <c r="G5" s="35"/>
      <c r="I5" s="35"/>
      <c r="J5" s="35"/>
      <c r="K5" s="35"/>
    </row>
    <row r="6" spans="1:20" ht="15" x14ac:dyDescent="0.25">
      <c r="A6" s="35" t="s">
        <v>119</v>
      </c>
      <c r="B6" s="35"/>
      <c r="C6" s="35" t="s">
        <v>116</v>
      </c>
      <c r="D6" s="35"/>
      <c r="E6" s="35"/>
      <c r="F6" s="35"/>
      <c r="G6" s="35"/>
      <c r="I6" s="35"/>
      <c r="J6" s="35"/>
      <c r="K6" s="35"/>
    </row>
    <row r="8" spans="1:20" ht="15" customHeight="1" x14ac:dyDescent="0.2">
      <c r="A8" s="927" t="s">
        <v>0</v>
      </c>
      <c r="B8" s="927" t="s">
        <v>120</v>
      </c>
      <c r="C8" s="1135" t="s">
        <v>138</v>
      </c>
      <c r="D8" s="927" t="s">
        <v>121</v>
      </c>
      <c r="E8" s="927" t="s">
        <v>177</v>
      </c>
      <c r="F8" s="927" t="s">
        <v>122</v>
      </c>
      <c r="G8" s="927" t="s">
        <v>123</v>
      </c>
      <c r="H8" s="927" t="s">
        <v>124</v>
      </c>
      <c r="I8" s="927" t="s">
        <v>146</v>
      </c>
      <c r="J8" s="927" t="s">
        <v>152</v>
      </c>
      <c r="K8" s="927" t="s">
        <v>63</v>
      </c>
      <c r="L8" s="1135" t="s">
        <v>127</v>
      </c>
      <c r="M8" s="928" t="s">
        <v>126</v>
      </c>
      <c r="N8" s="928"/>
      <c r="O8" s="928"/>
      <c r="S8"/>
      <c r="T8" s="33"/>
    </row>
    <row r="9" spans="1:20" s="38" customFormat="1" ht="30" x14ac:dyDescent="0.2">
      <c r="A9" s="927"/>
      <c r="B9" s="927"/>
      <c r="C9" s="1136"/>
      <c r="D9" s="927"/>
      <c r="E9" s="927"/>
      <c r="F9" s="927"/>
      <c r="G9" s="927"/>
      <c r="H9" s="927"/>
      <c r="I9" s="927"/>
      <c r="J9" s="927"/>
      <c r="K9" s="927"/>
      <c r="L9" s="1136"/>
      <c r="M9" s="37" t="s">
        <v>129</v>
      </c>
      <c r="N9" s="37" t="s">
        <v>130</v>
      </c>
      <c r="O9" s="37" t="s">
        <v>131</v>
      </c>
      <c r="T9" s="39"/>
    </row>
    <row r="10" spans="1:20" ht="15" x14ac:dyDescent="0.25">
      <c r="A10" s="40">
        <v>1</v>
      </c>
      <c r="B10" s="55">
        <v>2</v>
      </c>
      <c r="C10" s="55">
        <v>3</v>
      </c>
      <c r="D10" s="55">
        <v>4</v>
      </c>
      <c r="E10" s="55">
        <v>5</v>
      </c>
      <c r="F10" s="55">
        <v>6</v>
      </c>
      <c r="G10" s="55">
        <v>7</v>
      </c>
      <c r="H10" s="55">
        <v>8</v>
      </c>
      <c r="I10" s="40">
        <v>9</v>
      </c>
      <c r="J10" s="55">
        <v>10</v>
      </c>
      <c r="K10" s="55">
        <v>11</v>
      </c>
      <c r="L10" s="55">
        <v>12</v>
      </c>
      <c r="M10" s="55">
        <v>13</v>
      </c>
      <c r="N10" s="55">
        <v>14</v>
      </c>
      <c r="O10" s="55">
        <v>15</v>
      </c>
      <c r="S10"/>
      <c r="T10" s="33"/>
    </row>
    <row r="11" spans="1:20" x14ac:dyDescent="0.2">
      <c r="A11" s="50">
        <v>1</v>
      </c>
      <c r="B11" s="105" t="s">
        <v>1414</v>
      </c>
      <c r="C11" s="48" t="s">
        <v>1420</v>
      </c>
      <c r="D11" s="48" t="s">
        <v>1415</v>
      </c>
      <c r="E11" s="50"/>
      <c r="F11" s="48"/>
      <c r="G11" s="384">
        <v>42649</v>
      </c>
      <c r="H11" s="106" t="s">
        <v>1318</v>
      </c>
      <c r="I11" s="105" t="s">
        <v>1416</v>
      </c>
      <c r="J11" s="50">
        <v>1</v>
      </c>
      <c r="K11" s="104">
        <v>14600000</v>
      </c>
      <c r="L11" s="104">
        <v>14600000</v>
      </c>
      <c r="M11" s="50">
        <v>1</v>
      </c>
      <c r="N11" s="50"/>
      <c r="O11" s="41"/>
      <c r="S11"/>
      <c r="T11" s="33"/>
    </row>
    <row r="12" spans="1:20" x14ac:dyDescent="0.2">
      <c r="A12" s="50">
        <v>2</v>
      </c>
      <c r="B12" s="105" t="s">
        <v>1414</v>
      </c>
      <c r="C12" s="41" t="s">
        <v>353</v>
      </c>
      <c r="D12" s="48" t="s">
        <v>1417</v>
      </c>
      <c r="E12" s="50"/>
      <c r="F12" s="48"/>
      <c r="G12" s="385" t="s">
        <v>1419</v>
      </c>
      <c r="H12" s="106" t="s">
        <v>1318</v>
      </c>
      <c r="I12" s="105" t="s">
        <v>1416</v>
      </c>
      <c r="J12" s="50">
        <v>1</v>
      </c>
      <c r="K12" s="104">
        <v>5637500</v>
      </c>
      <c r="L12" s="104">
        <v>5637500</v>
      </c>
      <c r="M12" s="50">
        <v>1</v>
      </c>
      <c r="N12" s="50"/>
      <c r="O12" s="41"/>
      <c r="S12"/>
      <c r="T12" s="33"/>
    </row>
    <row r="13" spans="1:20" x14ac:dyDescent="0.2">
      <c r="A13" s="50">
        <v>3</v>
      </c>
      <c r="B13" s="105" t="s">
        <v>1414</v>
      </c>
      <c r="C13" s="41" t="s">
        <v>353</v>
      </c>
      <c r="D13" s="48" t="s">
        <v>1418</v>
      </c>
      <c r="E13" s="50"/>
      <c r="F13" s="48"/>
      <c r="G13" s="384">
        <v>42840</v>
      </c>
      <c r="H13" s="106" t="s">
        <v>1318</v>
      </c>
      <c r="I13" s="105" t="s">
        <v>1416</v>
      </c>
      <c r="J13" s="50">
        <v>1</v>
      </c>
      <c r="K13" s="104">
        <v>6200000</v>
      </c>
      <c r="L13" s="104">
        <v>6200000</v>
      </c>
      <c r="M13" s="50">
        <v>1</v>
      </c>
      <c r="N13" s="50"/>
      <c r="O13" s="41"/>
      <c r="S13"/>
      <c r="T13" s="33"/>
    </row>
    <row r="14" spans="1:20" x14ac:dyDescent="0.2">
      <c r="A14" s="50"/>
      <c r="N14" s="50"/>
      <c r="O14" s="41"/>
      <c r="S14"/>
      <c r="T14" s="33"/>
    </row>
    <row r="15" spans="1:20" x14ac:dyDescent="0.2">
      <c r="A15" s="50"/>
      <c r="B15" s="105"/>
      <c r="C15" s="48"/>
      <c r="D15" s="48"/>
      <c r="E15" s="50"/>
      <c r="F15" s="48"/>
      <c r="G15" s="50"/>
      <c r="H15" s="106"/>
      <c r="I15" s="105"/>
      <c r="J15" s="50"/>
      <c r="K15" s="104"/>
      <c r="L15" s="104"/>
      <c r="M15" s="50"/>
      <c r="N15" s="50"/>
      <c r="O15" s="41"/>
      <c r="S15"/>
      <c r="T15" s="33"/>
    </row>
    <row r="16" spans="1:20" x14ac:dyDescent="0.2">
      <c r="A16" s="41"/>
      <c r="B16" s="41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S16"/>
      <c r="T16" s="33"/>
    </row>
    <row r="17" spans="1:20" ht="13.5" thickBot="1" x14ac:dyDescent="0.25">
      <c r="A17" s="42"/>
      <c r="B17" s="42"/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42"/>
      <c r="S17"/>
      <c r="T17" s="33"/>
    </row>
    <row r="18" spans="1:20" ht="15.75" thickBot="1" x14ac:dyDescent="0.3">
      <c r="A18" s="43"/>
      <c r="B18" s="44" t="s">
        <v>133</v>
      </c>
      <c r="C18" s="44"/>
      <c r="D18" s="45"/>
      <c r="E18" s="45"/>
      <c r="F18" s="45"/>
      <c r="G18" s="45"/>
      <c r="H18" s="45"/>
      <c r="I18" s="46"/>
      <c r="J18" s="45"/>
      <c r="K18" s="45"/>
      <c r="L18" s="93">
        <f>SUM(L16:L17)</f>
        <v>0</v>
      </c>
      <c r="M18" s="45"/>
      <c r="N18" s="45"/>
      <c r="O18" s="45"/>
      <c r="S18"/>
      <c r="T18" s="33"/>
    </row>
    <row r="20" spans="1:20" ht="15" x14ac:dyDescent="0.25">
      <c r="B20" s="35"/>
      <c r="K20" s="918" t="s">
        <v>2272</v>
      </c>
      <c r="L20" s="915"/>
      <c r="M20" s="915"/>
      <c r="N20" s="915"/>
      <c r="S20"/>
    </row>
    <row r="21" spans="1:20" ht="15" x14ac:dyDescent="0.25">
      <c r="B21" s="929"/>
      <c r="C21" s="929"/>
      <c r="D21" s="47"/>
      <c r="E21" s="47"/>
      <c r="K21" s="915" t="s">
        <v>147</v>
      </c>
      <c r="L21" s="915"/>
      <c r="M21" s="915"/>
      <c r="N21" s="915"/>
      <c r="S21"/>
    </row>
    <row r="22" spans="1:20" ht="15" x14ac:dyDescent="0.25">
      <c r="K22" s="31" t="s">
        <v>969</v>
      </c>
      <c r="L22" s="754"/>
      <c r="S22"/>
    </row>
    <row r="23" spans="1:20" ht="15" x14ac:dyDescent="0.25">
      <c r="K23" s="459" t="s">
        <v>2270</v>
      </c>
      <c r="L23" s="754"/>
      <c r="M23" s="915" t="s">
        <v>1471</v>
      </c>
      <c r="N23" s="915"/>
      <c r="O23" s="915"/>
      <c r="S23"/>
    </row>
    <row r="24" spans="1:20" ht="15" x14ac:dyDescent="0.25">
      <c r="K24" s="459" t="s">
        <v>2271</v>
      </c>
      <c r="L24" s="754"/>
      <c r="S24"/>
    </row>
    <row r="25" spans="1:20" ht="15" x14ac:dyDescent="0.25">
      <c r="K25" s="31" t="s">
        <v>970</v>
      </c>
      <c r="L25" s="754"/>
      <c r="S25"/>
    </row>
    <row r="26" spans="1:20" ht="15" x14ac:dyDescent="0.25">
      <c r="L26" s="754"/>
      <c r="S26"/>
    </row>
    <row r="27" spans="1:20" x14ac:dyDescent="0.2">
      <c r="K27" t="s">
        <v>161</v>
      </c>
      <c r="L27" s="753"/>
      <c r="S27"/>
    </row>
    <row r="28" spans="1:20" ht="15" x14ac:dyDescent="0.25">
      <c r="K28" t="s">
        <v>148</v>
      </c>
      <c r="L28" s="754"/>
      <c r="M28" s="915" t="s">
        <v>151</v>
      </c>
      <c r="N28" s="915"/>
      <c r="S28"/>
    </row>
    <row r="29" spans="1:20" ht="15" x14ac:dyDescent="0.25">
      <c r="K29" t="s">
        <v>149</v>
      </c>
      <c r="L29" s="754"/>
      <c r="S29"/>
    </row>
    <row r="30" spans="1:20" ht="15" x14ac:dyDescent="0.25">
      <c r="K30" t="s">
        <v>150</v>
      </c>
      <c r="L30" s="754"/>
      <c r="S30"/>
    </row>
    <row r="31" spans="1:20" x14ac:dyDescent="0.2">
      <c r="S31"/>
    </row>
    <row r="32" spans="1:20" x14ac:dyDescent="0.2">
      <c r="S32"/>
    </row>
    <row r="33" spans="19:19" x14ac:dyDescent="0.2">
      <c r="S33"/>
    </row>
    <row r="34" spans="19:19" x14ac:dyDescent="0.2">
      <c r="S34"/>
    </row>
    <row r="35" spans="19:19" x14ac:dyDescent="0.2">
      <c r="S35"/>
    </row>
    <row r="36" spans="19:19" x14ac:dyDescent="0.2">
      <c r="S36"/>
    </row>
    <row r="37" spans="19:19" x14ac:dyDescent="0.2">
      <c r="S37"/>
    </row>
    <row r="38" spans="19:19" x14ac:dyDescent="0.2">
      <c r="S38"/>
    </row>
    <row r="39" spans="19:19" x14ac:dyDescent="0.2">
      <c r="S39"/>
    </row>
    <row r="40" spans="19:19" x14ac:dyDescent="0.2">
      <c r="S40"/>
    </row>
    <row r="41" spans="19:19" x14ac:dyDescent="0.2">
      <c r="S41"/>
    </row>
    <row r="42" spans="19:19" x14ac:dyDescent="0.2">
      <c r="S42"/>
    </row>
    <row r="43" spans="19:19" x14ac:dyDescent="0.2">
      <c r="S43"/>
    </row>
    <row r="44" spans="19:19" x14ac:dyDescent="0.2">
      <c r="S44"/>
    </row>
    <row r="45" spans="19:19" x14ac:dyDescent="0.2">
      <c r="S45"/>
    </row>
    <row r="46" spans="19:19" x14ac:dyDescent="0.2">
      <c r="S46"/>
    </row>
    <row r="47" spans="19:19" x14ac:dyDescent="0.2">
      <c r="S47"/>
    </row>
  </sheetData>
  <mergeCells count="19">
    <mergeCell ref="M28:N28"/>
    <mergeCell ref="H8:H9"/>
    <mergeCell ref="J8:J9"/>
    <mergeCell ref="L8:L9"/>
    <mergeCell ref="I8:I9"/>
    <mergeCell ref="K8:K9"/>
    <mergeCell ref="K20:N20"/>
    <mergeCell ref="M8:O8"/>
    <mergeCell ref="M23:O23"/>
    <mergeCell ref="B21:C21"/>
    <mergeCell ref="A1:N1"/>
    <mergeCell ref="A8:A9"/>
    <mergeCell ref="B8:B9"/>
    <mergeCell ref="D8:D9"/>
    <mergeCell ref="E8:E9"/>
    <mergeCell ref="F8:F9"/>
    <mergeCell ref="G8:G9"/>
    <mergeCell ref="K21:N21"/>
    <mergeCell ref="C8:C9"/>
  </mergeCells>
  <pageMargins left="0.70866141732283472" right="0.70866141732283472" top="0.74803149606299213" bottom="0.74803149606299213" header="0.31496062992125984" footer="0.31496062992125984"/>
  <pageSetup paperSize="10000" scale="80" orientation="landscape" horizontalDpi="0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1"/>
  <sheetViews>
    <sheetView topLeftCell="A16" zoomScale="80" zoomScaleNormal="80" workbookViewId="0">
      <selection activeCell="H25" sqref="H25"/>
    </sheetView>
  </sheetViews>
  <sheetFormatPr defaultRowHeight="12.75" x14ac:dyDescent="0.2"/>
  <cols>
    <col min="1" max="1" width="5" style="433" customWidth="1"/>
    <col min="2" max="2" width="19.28515625" style="433" customWidth="1"/>
    <col min="3" max="3" width="8.42578125" style="433" customWidth="1"/>
    <col min="4" max="4" width="18.85546875" style="433" customWidth="1"/>
    <col min="5" max="5" width="9.28515625" style="433" bestFit="1" customWidth="1"/>
    <col min="6" max="6" width="17.28515625" style="433" customWidth="1"/>
    <col min="7" max="7" width="7.85546875" style="433" customWidth="1"/>
    <col min="8" max="8" width="17.28515625" style="433" customWidth="1"/>
    <col min="9" max="9" width="9.28515625" style="433" bestFit="1" customWidth="1"/>
    <col min="10" max="10" width="17.28515625" style="433" customWidth="1"/>
    <col min="11" max="11" width="6.140625" style="433" customWidth="1"/>
    <col min="12" max="12" width="17" style="433" customWidth="1"/>
    <col min="13" max="13" width="9.28515625" style="433" bestFit="1" customWidth="1"/>
    <col min="14" max="14" width="17.5703125" style="433" bestFit="1" customWidth="1"/>
    <col min="15" max="15" width="6.140625" style="433" customWidth="1"/>
    <col min="16" max="16" width="12.85546875" style="433" customWidth="1"/>
    <col min="17" max="17" width="6.140625" style="433" customWidth="1"/>
    <col min="18" max="18" width="14.5703125" style="433" bestFit="1" customWidth="1"/>
    <col min="19" max="19" width="9.7109375" style="433" customWidth="1"/>
    <col min="20" max="16384" width="9.140625" style="433"/>
  </cols>
  <sheetData>
    <row r="1" spans="1:19" ht="19.5" x14ac:dyDescent="0.2">
      <c r="A1" s="1143" t="s">
        <v>1805</v>
      </c>
      <c r="B1" s="1143"/>
      <c r="C1" s="1143"/>
      <c r="D1" s="1143"/>
      <c r="E1" s="1143"/>
      <c r="F1" s="1143"/>
      <c r="G1" s="1143"/>
      <c r="H1" s="1143"/>
      <c r="I1" s="1143"/>
      <c r="J1" s="1143"/>
      <c r="K1" s="1143"/>
      <c r="L1" s="1143"/>
      <c r="M1" s="1143"/>
      <c r="N1" s="1143"/>
      <c r="O1" s="1143"/>
      <c r="P1" s="1143"/>
      <c r="Q1" s="1143"/>
      <c r="R1" s="1143"/>
      <c r="S1" s="1143"/>
    </row>
    <row r="2" spans="1:19" ht="19.5" x14ac:dyDescent="0.2">
      <c r="A2" s="1143" t="s">
        <v>292</v>
      </c>
      <c r="B2" s="1143"/>
      <c r="C2" s="1143"/>
      <c r="D2" s="1143"/>
      <c r="E2" s="1143"/>
      <c r="F2" s="1143"/>
      <c r="G2" s="1143"/>
      <c r="H2" s="1143"/>
      <c r="I2" s="1143"/>
      <c r="J2" s="1143"/>
      <c r="K2" s="1143"/>
      <c r="L2" s="1143"/>
      <c r="M2" s="1143"/>
      <c r="N2" s="1143"/>
      <c r="O2" s="1143"/>
      <c r="P2" s="1143"/>
      <c r="Q2" s="1143"/>
      <c r="R2" s="1143"/>
      <c r="S2" s="1143"/>
    </row>
    <row r="3" spans="1:19" ht="19.5" x14ac:dyDescent="0.2">
      <c r="A3" s="1143" t="s">
        <v>1806</v>
      </c>
      <c r="B3" s="1143"/>
      <c r="C3" s="1143"/>
      <c r="D3" s="1143"/>
      <c r="E3" s="1143"/>
      <c r="F3" s="1143"/>
      <c r="G3" s="1143"/>
      <c r="H3" s="1143"/>
      <c r="I3" s="1143"/>
      <c r="J3" s="1143"/>
      <c r="K3" s="1143"/>
      <c r="L3" s="1143"/>
      <c r="M3" s="1143"/>
      <c r="N3" s="1143"/>
      <c r="O3" s="1143"/>
      <c r="P3" s="1143"/>
      <c r="Q3" s="1143"/>
      <c r="R3" s="1143"/>
      <c r="S3" s="1143"/>
    </row>
    <row r="4" spans="1:19" ht="18" x14ac:dyDescent="0.2">
      <c r="A4" s="1160" t="str">
        <f>UPPER('[2]DATA UMUM'!D8)</f>
        <v>SMAN 12 BANDUNG</v>
      </c>
      <c r="B4" s="1160"/>
      <c r="C4" s="1160"/>
      <c r="D4" s="1160"/>
      <c r="E4" s="1160"/>
      <c r="F4" s="1160"/>
      <c r="G4" s="1160"/>
      <c r="H4" s="1160"/>
      <c r="I4" s="1160"/>
      <c r="J4" s="1160"/>
      <c r="K4" s="1160"/>
      <c r="L4" s="1160"/>
      <c r="M4" s="1160"/>
      <c r="N4" s="1160"/>
      <c r="O4" s="1160"/>
      <c r="P4" s="1160"/>
      <c r="Q4" s="1160"/>
      <c r="R4" s="1160"/>
      <c r="S4" s="1160"/>
    </row>
    <row r="5" spans="1:19" x14ac:dyDescent="0.2">
      <c r="A5" s="1161" t="str">
        <f>'[2]DATA UMUM'!D9&amp;" Kel. "&amp;'[2]DATA UMUM'!D11&amp;" Kec. "&amp;'[2]DATA UMUM'!D12</f>
        <v>Jl. Sekejati IV No. 36 Kel. Sukapura Kec. Kiaracondong</v>
      </c>
      <c r="B5" s="1161"/>
      <c r="C5" s="1161"/>
      <c r="D5" s="1161"/>
      <c r="E5" s="1161"/>
      <c r="F5" s="1161"/>
      <c r="G5" s="1161"/>
      <c r="H5" s="1161"/>
      <c r="I5" s="1161"/>
      <c r="J5" s="1161"/>
      <c r="K5" s="1161"/>
      <c r="L5" s="1161"/>
      <c r="M5" s="1161"/>
      <c r="N5" s="1161"/>
      <c r="O5" s="1161"/>
      <c r="P5" s="1161"/>
      <c r="Q5" s="1161"/>
      <c r="R5" s="1161"/>
      <c r="S5" s="1161"/>
    </row>
    <row r="6" spans="1:19" ht="5.25" customHeight="1" thickBot="1" x14ac:dyDescent="0.25">
      <c r="A6" s="434"/>
      <c r="B6" s="434"/>
      <c r="C6" s="434"/>
      <c r="D6" s="434"/>
      <c r="E6" s="434"/>
      <c r="F6" s="434"/>
      <c r="G6" s="434"/>
      <c r="H6" s="434"/>
      <c r="I6" s="434"/>
      <c r="J6" s="434"/>
      <c r="K6" s="434"/>
      <c r="L6" s="434"/>
      <c r="M6" s="434"/>
      <c r="N6" s="434"/>
      <c r="O6" s="434"/>
      <c r="P6" s="434"/>
      <c r="Q6" s="434"/>
      <c r="R6" s="434"/>
      <c r="S6" s="434"/>
    </row>
    <row r="7" spans="1:19" ht="5.25" customHeight="1" x14ac:dyDescent="0.2">
      <c r="A7" s="435"/>
      <c r="B7" s="435"/>
      <c r="C7" s="435"/>
      <c r="D7" s="435"/>
      <c r="E7" s="435"/>
      <c r="F7" s="435"/>
      <c r="G7" s="435"/>
      <c r="H7" s="435"/>
      <c r="I7" s="435"/>
      <c r="J7" s="435"/>
    </row>
    <row r="8" spans="1:19" ht="18" x14ac:dyDescent="0.2">
      <c r="A8" s="1160" t="s">
        <v>1966</v>
      </c>
      <c r="B8" s="1160"/>
      <c r="C8" s="1160"/>
      <c r="D8" s="1160"/>
      <c r="E8" s="1160"/>
      <c r="F8" s="1160"/>
      <c r="G8" s="1160"/>
      <c r="H8" s="1160"/>
      <c r="I8" s="1160"/>
      <c r="J8" s="1160"/>
      <c r="K8" s="1160"/>
      <c r="L8" s="1160"/>
      <c r="M8" s="1160"/>
      <c r="N8" s="1160"/>
      <c r="O8" s="1160"/>
      <c r="P8" s="1160"/>
      <c r="Q8" s="1160"/>
      <c r="R8" s="1160"/>
      <c r="S8" s="1160"/>
    </row>
    <row r="9" spans="1:19" ht="18" x14ac:dyDescent="0.2">
      <c r="A9" s="436"/>
      <c r="B9" s="436"/>
      <c r="C9" s="436"/>
      <c r="D9" s="436"/>
      <c r="E9" s="436"/>
      <c r="F9" s="436"/>
      <c r="G9" s="436"/>
      <c r="H9" s="436"/>
      <c r="I9" s="436"/>
      <c r="J9" s="436"/>
      <c r="K9" s="436"/>
      <c r="L9" s="436"/>
      <c r="M9" s="436"/>
      <c r="N9" s="436"/>
      <c r="O9" s="436"/>
      <c r="P9" s="436"/>
      <c r="Q9" s="436"/>
      <c r="R9" s="436"/>
      <c r="S9" s="436"/>
    </row>
    <row r="10" spans="1:19" x14ac:dyDescent="0.2">
      <c r="B10" s="435" t="s">
        <v>1778</v>
      </c>
      <c r="C10" s="435"/>
      <c r="D10" s="435"/>
      <c r="E10" s="435"/>
      <c r="F10" s="435"/>
      <c r="G10" s="435"/>
      <c r="H10" s="435"/>
      <c r="I10" s="435"/>
      <c r="J10" s="435"/>
    </row>
    <row r="11" spans="1:19" x14ac:dyDescent="0.2">
      <c r="A11" s="435"/>
      <c r="C11" s="435"/>
      <c r="D11" s="435"/>
      <c r="E11" s="435"/>
      <c r="F11" s="435"/>
      <c r="G11" s="435"/>
      <c r="H11" s="435"/>
      <c r="I11" s="435"/>
      <c r="J11" s="435"/>
    </row>
    <row r="12" spans="1:19" x14ac:dyDescent="0.2">
      <c r="B12" s="435" t="s">
        <v>1779</v>
      </c>
      <c r="C12" s="437" t="s">
        <v>1802</v>
      </c>
      <c r="E12" s="435"/>
      <c r="F12" s="435"/>
      <c r="G12" s="435"/>
      <c r="H12" s="435"/>
      <c r="I12" s="435"/>
      <c r="J12" s="435"/>
    </row>
    <row r="13" spans="1:19" x14ac:dyDescent="0.2">
      <c r="B13" s="435" t="s">
        <v>1780</v>
      </c>
      <c r="C13" s="435" t="s">
        <v>1803</v>
      </c>
      <c r="E13" s="435"/>
      <c r="F13" s="435"/>
      <c r="G13" s="435"/>
      <c r="H13" s="435"/>
      <c r="I13" s="435"/>
      <c r="J13" s="435"/>
    </row>
    <row r="14" spans="1:19" x14ac:dyDescent="0.2">
      <c r="B14" s="435" t="s">
        <v>1781</v>
      </c>
      <c r="C14" s="437" t="s">
        <v>1804</v>
      </c>
      <c r="E14" s="435"/>
      <c r="F14" s="435"/>
      <c r="G14" s="435"/>
      <c r="H14" s="435"/>
      <c r="I14" s="435"/>
      <c r="J14" s="435"/>
    </row>
    <row r="15" spans="1:19" x14ac:dyDescent="0.2">
      <c r="A15" s="435"/>
      <c r="C15" s="435"/>
      <c r="E15" s="435"/>
      <c r="F15" s="435"/>
      <c r="G15" s="435"/>
      <c r="H15" s="435"/>
      <c r="I15" s="435"/>
      <c r="J15" s="435"/>
    </row>
    <row r="16" spans="1:19" x14ac:dyDescent="0.2">
      <c r="B16" s="435" t="s">
        <v>1782</v>
      </c>
      <c r="C16" s="435"/>
      <c r="D16" s="435"/>
      <c r="E16" s="435"/>
      <c r="F16" s="435"/>
      <c r="G16" s="435"/>
      <c r="H16" s="435"/>
      <c r="I16" s="435"/>
      <c r="J16" s="435"/>
    </row>
    <row r="17" spans="1:20" x14ac:dyDescent="0.2">
      <c r="A17" s="438"/>
      <c r="B17" s="438"/>
      <c r="C17" s="439"/>
      <c r="D17" s="439"/>
      <c r="E17" s="438"/>
      <c r="F17" s="438"/>
      <c r="G17" s="438"/>
      <c r="H17" s="438"/>
      <c r="I17" s="438"/>
      <c r="J17" s="438"/>
    </row>
    <row r="18" spans="1:20" ht="18.75" customHeight="1" x14ac:dyDescent="0.2">
      <c r="A18" s="440"/>
      <c r="B18" s="440"/>
      <c r="C18" s="1162" t="s">
        <v>1783</v>
      </c>
      <c r="D18" s="1163"/>
      <c r="E18" s="1162" t="s">
        <v>1799</v>
      </c>
      <c r="F18" s="1163"/>
      <c r="G18" s="1162" t="s">
        <v>1800</v>
      </c>
      <c r="H18" s="1163"/>
      <c r="I18" s="1162" t="s">
        <v>1801</v>
      </c>
      <c r="J18" s="1163"/>
      <c r="K18" s="1162" t="s">
        <v>1784</v>
      </c>
      <c r="L18" s="1163"/>
      <c r="M18" s="1147" t="s">
        <v>1785</v>
      </c>
      <c r="N18" s="1148"/>
      <c r="O18" s="1148"/>
      <c r="P18" s="1148"/>
      <c r="Q18" s="1148"/>
      <c r="R18" s="1149"/>
      <c r="S18" s="1153" t="s">
        <v>188</v>
      </c>
    </row>
    <row r="19" spans="1:20" ht="18.75" customHeight="1" x14ac:dyDescent="0.2">
      <c r="A19" s="1156" t="s">
        <v>265</v>
      </c>
      <c r="B19" s="1156" t="s">
        <v>1786</v>
      </c>
      <c r="C19" s="1164"/>
      <c r="D19" s="1165"/>
      <c r="E19" s="1164"/>
      <c r="F19" s="1165"/>
      <c r="G19" s="1164"/>
      <c r="H19" s="1165"/>
      <c r="I19" s="1164"/>
      <c r="J19" s="1165"/>
      <c r="K19" s="1164"/>
      <c r="L19" s="1165"/>
      <c r="M19" s="1150"/>
      <c r="N19" s="1151"/>
      <c r="O19" s="1151"/>
      <c r="P19" s="1151"/>
      <c r="Q19" s="1151"/>
      <c r="R19" s="1152"/>
      <c r="S19" s="1154"/>
    </row>
    <row r="20" spans="1:20" ht="26.25" customHeight="1" x14ac:dyDescent="0.2">
      <c r="A20" s="1156"/>
      <c r="B20" s="1156"/>
      <c r="C20" s="1166"/>
      <c r="D20" s="1167"/>
      <c r="E20" s="1166"/>
      <c r="F20" s="1167"/>
      <c r="G20" s="1166"/>
      <c r="H20" s="1167"/>
      <c r="I20" s="1166"/>
      <c r="J20" s="1167"/>
      <c r="K20" s="1166"/>
      <c r="L20" s="1167"/>
      <c r="M20" s="1157" t="s">
        <v>129</v>
      </c>
      <c r="N20" s="1158"/>
      <c r="O20" s="1157" t="s">
        <v>131</v>
      </c>
      <c r="P20" s="1158"/>
      <c r="Q20" s="1157" t="s">
        <v>130</v>
      </c>
      <c r="R20" s="1159"/>
      <c r="S20" s="1154"/>
    </row>
    <row r="21" spans="1:20" x14ac:dyDescent="0.2">
      <c r="A21" s="441"/>
      <c r="B21" s="441"/>
      <c r="C21" s="442" t="s">
        <v>1787</v>
      </c>
      <c r="D21" s="442" t="s">
        <v>1788</v>
      </c>
      <c r="E21" s="442" t="s">
        <v>1787</v>
      </c>
      <c r="F21" s="442" t="s">
        <v>1788</v>
      </c>
      <c r="G21" s="442" t="s">
        <v>1787</v>
      </c>
      <c r="H21" s="442" t="s">
        <v>1788</v>
      </c>
      <c r="I21" s="442" t="s">
        <v>1787</v>
      </c>
      <c r="J21" s="442" t="s">
        <v>1788</v>
      </c>
      <c r="K21" s="442" t="s">
        <v>1787</v>
      </c>
      <c r="L21" s="442" t="s">
        <v>1788</v>
      </c>
      <c r="M21" s="442" t="s">
        <v>1787</v>
      </c>
      <c r="N21" s="442" t="s">
        <v>1788</v>
      </c>
      <c r="O21" s="442" t="s">
        <v>1787</v>
      </c>
      <c r="P21" s="442" t="s">
        <v>1788</v>
      </c>
      <c r="Q21" s="442" t="s">
        <v>1787</v>
      </c>
      <c r="R21" s="443" t="s">
        <v>1788</v>
      </c>
      <c r="S21" s="1155"/>
    </row>
    <row r="22" spans="1:20" ht="13.5" thickBot="1" x14ac:dyDescent="0.25">
      <c r="A22" s="444">
        <v>-1</v>
      </c>
      <c r="B22" s="444">
        <v>-2</v>
      </c>
      <c r="C22" s="1144">
        <v>-3</v>
      </c>
      <c r="D22" s="1145"/>
      <c r="E22" s="1144">
        <v>-4</v>
      </c>
      <c r="F22" s="1145"/>
      <c r="G22" s="1144">
        <v>-5</v>
      </c>
      <c r="H22" s="1145"/>
      <c r="I22" s="1144">
        <v>-6</v>
      </c>
      <c r="J22" s="1145"/>
      <c r="K22" s="1144">
        <v>-8</v>
      </c>
      <c r="L22" s="1145"/>
      <c r="M22" s="1144">
        <v>-9</v>
      </c>
      <c r="N22" s="1146"/>
      <c r="O22" s="1146"/>
      <c r="P22" s="1146"/>
      <c r="Q22" s="1146"/>
      <c r="R22" s="1145"/>
      <c r="S22" s="444">
        <v>-11</v>
      </c>
    </row>
    <row r="23" spans="1:20" ht="30.75" customHeight="1" thickTop="1" x14ac:dyDescent="0.2">
      <c r="A23" s="445">
        <v>1</v>
      </c>
      <c r="B23" s="446" t="s">
        <v>1789</v>
      </c>
      <c r="C23" s="447">
        <v>5</v>
      </c>
      <c r="D23" s="447">
        <v>16247520000</v>
      </c>
      <c r="E23" s="447">
        <f>'[2]Rekap KKI'!AR20</f>
        <v>0</v>
      </c>
      <c r="F23" s="447">
        <f>'[2]Rekap KKI'!AS20</f>
        <v>0</v>
      </c>
      <c r="G23" s="447"/>
      <c r="H23" s="447"/>
      <c r="I23" s="674"/>
      <c r="J23" s="447"/>
      <c r="K23" s="447">
        <f>'[2]Rekap KKI'!AH20</f>
        <v>0</v>
      </c>
      <c r="L23" s="447">
        <f>'[2]Rekap KKI'!AI20</f>
        <v>0</v>
      </c>
      <c r="M23" s="448">
        <f>'[2]Rekap KKI'!P20</f>
        <v>1</v>
      </c>
      <c r="N23" s="448">
        <f>'[2]Rekap KKI'!Q20</f>
        <v>8123760000</v>
      </c>
      <c r="O23" s="448">
        <f>'[2]Rekap KKI'!R20</f>
        <v>0</v>
      </c>
      <c r="P23" s="448">
        <f>'[2]Rekap KKI'!S20</f>
        <v>0</v>
      </c>
      <c r="Q23" s="448">
        <f>'[2]Rekap KKI'!T20</f>
        <v>0</v>
      </c>
      <c r="R23" s="448">
        <f>'[2]Rekap KKI'!U20</f>
        <v>0</v>
      </c>
      <c r="S23" s="448"/>
    </row>
    <row r="24" spans="1:20" ht="30.75" customHeight="1" x14ac:dyDescent="0.2">
      <c r="A24" s="445">
        <v>2</v>
      </c>
      <c r="B24" s="446" t="s">
        <v>1790</v>
      </c>
      <c r="C24" s="447">
        <v>1769</v>
      </c>
      <c r="D24" s="447">
        <v>2408956475</v>
      </c>
      <c r="E24" s="447">
        <v>52</v>
      </c>
      <c r="F24" s="447">
        <v>180670760</v>
      </c>
      <c r="G24" s="447">
        <v>215</v>
      </c>
      <c r="H24" s="447">
        <v>267564165</v>
      </c>
      <c r="I24" s="447">
        <v>1030</v>
      </c>
      <c r="J24" s="447">
        <f>SUM(D24-F24)</f>
        <v>2228285715</v>
      </c>
      <c r="K24" s="447">
        <f>'[2]Rekap KKI'!AH22</f>
        <v>0</v>
      </c>
      <c r="L24" s="447">
        <f>'[2]Rekap KKI'!AI22</f>
        <v>0</v>
      </c>
      <c r="M24" s="448">
        <v>1539</v>
      </c>
      <c r="N24" s="448">
        <v>1981147350</v>
      </c>
      <c r="O24" s="448">
        <v>13</v>
      </c>
      <c r="P24" s="448">
        <v>158007560</v>
      </c>
      <c r="Q24" s="448">
        <v>2</v>
      </c>
      <c r="R24" s="448">
        <v>2237400</v>
      </c>
      <c r="S24" s="458"/>
    </row>
    <row r="25" spans="1:20" ht="30.75" customHeight="1" x14ac:dyDescent="0.2">
      <c r="A25" s="445">
        <v>3</v>
      </c>
      <c r="B25" s="446" t="s">
        <v>1791</v>
      </c>
      <c r="C25" s="447">
        <v>5185.7399999999989</v>
      </c>
      <c r="D25" s="447">
        <v>6585488289</v>
      </c>
      <c r="E25" s="447">
        <v>5033.7399999999989</v>
      </c>
      <c r="F25" s="447">
        <v>5736928289</v>
      </c>
      <c r="G25" s="447"/>
      <c r="H25" s="447"/>
      <c r="I25" s="447">
        <v>152</v>
      </c>
      <c r="J25" s="447">
        <v>848560000</v>
      </c>
      <c r="K25" s="447"/>
      <c r="L25" s="447"/>
      <c r="M25" s="448">
        <v>5185.7399999999989</v>
      </c>
      <c r="N25" s="448">
        <v>6585488289</v>
      </c>
      <c r="O25" s="448"/>
      <c r="P25" s="448"/>
      <c r="Q25" s="448"/>
      <c r="R25" s="448"/>
      <c r="S25" s="447"/>
    </row>
    <row r="26" spans="1:20" ht="30.75" customHeight="1" x14ac:dyDescent="0.2">
      <c r="A26" s="445">
        <v>4</v>
      </c>
      <c r="B26" s="446" t="s">
        <v>1792</v>
      </c>
      <c r="C26" s="447">
        <v>8</v>
      </c>
      <c r="D26" s="447">
        <f>'[2]Rekap KKI'!E26</f>
        <v>0</v>
      </c>
      <c r="E26" s="447">
        <f>'[2]Rekap KKI'!AR26</f>
        <v>0</v>
      </c>
      <c r="F26" s="447">
        <f>'[2]Rekap KKI'!AS26</f>
        <v>0</v>
      </c>
      <c r="G26" s="447">
        <f>'[2]Rekap KKI'!AT26</f>
        <v>0</v>
      </c>
      <c r="H26" s="447">
        <f>'[2]Rekap KKI'!AU26</f>
        <v>0</v>
      </c>
      <c r="I26" s="447"/>
      <c r="J26" s="447">
        <f>'[2]Rekap KKI'!AW26</f>
        <v>0</v>
      </c>
      <c r="K26" s="447">
        <f>'[2]Rekap KKI'!AH26</f>
        <v>0</v>
      </c>
      <c r="L26" s="447">
        <f>'[2]Rekap KKI'!AI26</f>
        <v>0</v>
      </c>
      <c r="M26" s="448">
        <v>8</v>
      </c>
      <c r="N26" s="448">
        <f>'[2]Rekap KKI'!Q26</f>
        <v>0</v>
      </c>
      <c r="O26" s="448">
        <f>'[2]Rekap KKI'!R26</f>
        <v>0</v>
      </c>
      <c r="P26" s="448">
        <f>'[2]Rekap KKI'!S26</f>
        <v>0</v>
      </c>
      <c r="Q26" s="448">
        <f>'[2]Rekap KKI'!T26</f>
        <v>0</v>
      </c>
      <c r="R26" s="448">
        <f>'[2]Rekap KKI'!U26</f>
        <v>0</v>
      </c>
      <c r="S26" s="447"/>
    </row>
    <row r="27" spans="1:20" ht="30.75" customHeight="1" x14ac:dyDescent="0.2">
      <c r="A27" s="445">
        <v>5</v>
      </c>
      <c r="B27" s="446" t="s">
        <v>1793</v>
      </c>
      <c r="C27" s="447">
        <v>41082</v>
      </c>
      <c r="D27" s="447">
        <v>1954762535</v>
      </c>
      <c r="E27" s="447">
        <v>40867</v>
      </c>
      <c r="F27" s="447">
        <f>'[2]Rekap KKI'!AS28</f>
        <v>892840</v>
      </c>
      <c r="G27" s="447">
        <f>'[2]Rekap KKI'!AT28</f>
        <v>0</v>
      </c>
      <c r="H27" s="447">
        <f>'[2]Rekap KKI'!AU28</f>
        <v>0</v>
      </c>
      <c r="I27" s="447">
        <f>'[2]Rekap KKI'!AV28</f>
        <v>34886</v>
      </c>
      <c r="J27" s="447">
        <f>'[2]Rekap KKI'!AW28</f>
        <v>946451867</v>
      </c>
      <c r="K27" s="447">
        <f>'[2]Rekap KKI'!AH28</f>
        <v>0</v>
      </c>
      <c r="L27" s="447">
        <f>'[2]Rekap KKI'!AI28</f>
        <v>0</v>
      </c>
      <c r="M27" s="448">
        <f>'[2]Rekap KKI'!P28</f>
        <v>34886</v>
      </c>
      <c r="N27" s="448">
        <f>'[2]Rekap KKI'!Q28</f>
        <v>946451867</v>
      </c>
      <c r="O27" s="448">
        <f>'[2]Rekap KKI'!R28</f>
        <v>0</v>
      </c>
      <c r="P27" s="448">
        <f>'[2]Rekap KKI'!S28</f>
        <v>0</v>
      </c>
      <c r="Q27" s="448">
        <f>'[2]Rekap KKI'!T28</f>
        <v>0</v>
      </c>
      <c r="R27" s="448">
        <f>'[2]Rekap KKI'!U28</f>
        <v>0</v>
      </c>
      <c r="S27" s="447"/>
    </row>
    <row r="28" spans="1:20" ht="30.75" customHeight="1" x14ac:dyDescent="0.2">
      <c r="A28" s="445">
        <v>6</v>
      </c>
      <c r="B28" s="446" t="s">
        <v>1794</v>
      </c>
      <c r="C28" s="447">
        <f>'[2]Rekap KKI'!D30</f>
        <v>0</v>
      </c>
      <c r="D28" s="447">
        <f>'[2]Rekap KKI'!E30</f>
        <v>0</v>
      </c>
      <c r="E28" s="447">
        <f>'[2]Rekap KKI'!AR30</f>
        <v>0</v>
      </c>
      <c r="F28" s="447">
        <f>'[2]Rekap KKI'!AS30</f>
        <v>0</v>
      </c>
      <c r="G28" s="447">
        <f>'[2]Rekap KKI'!AT30</f>
        <v>0</v>
      </c>
      <c r="H28" s="447">
        <f>'[2]Rekap KKI'!AU30</f>
        <v>0</v>
      </c>
      <c r="I28" s="447">
        <f>'[2]Rekap KKI'!AV30</f>
        <v>0</v>
      </c>
      <c r="J28" s="447">
        <f>'[2]Rekap KKI'!AW30</f>
        <v>0</v>
      </c>
      <c r="K28" s="447">
        <f>'[2]Rekap KKI'!AH30</f>
        <v>0</v>
      </c>
      <c r="L28" s="447">
        <f>'[2]Rekap KKI'!AI30</f>
        <v>0</v>
      </c>
      <c r="M28" s="448">
        <f>'[2]Rekap KKI'!P30</f>
        <v>0</v>
      </c>
      <c r="N28" s="448">
        <f>'[2]Rekap KKI'!Q30</f>
        <v>0</v>
      </c>
      <c r="O28" s="448">
        <f>'[2]Rekap KKI'!R30</f>
        <v>0</v>
      </c>
      <c r="P28" s="448">
        <f>'[2]Rekap KKI'!S30</f>
        <v>0</v>
      </c>
      <c r="Q28" s="448">
        <f>'[2]Rekap KKI'!T30</f>
        <v>0</v>
      </c>
      <c r="R28" s="448">
        <f>'[2]Rekap KKI'!U32</f>
        <v>0</v>
      </c>
      <c r="S28" s="447"/>
    </row>
    <row r="29" spans="1:20" ht="39.75" customHeight="1" x14ac:dyDescent="0.2">
      <c r="A29" s="445">
        <v>7</v>
      </c>
      <c r="B29" s="446" t="s">
        <v>1795</v>
      </c>
      <c r="C29" s="447">
        <f>'[2]Rekap KKI'!D32</f>
        <v>0</v>
      </c>
      <c r="D29" s="447">
        <f>'[2]Rekap KKI'!E32</f>
        <v>0</v>
      </c>
      <c r="E29" s="447">
        <f>'[2]Rekap KKI'!AR32</f>
        <v>0</v>
      </c>
      <c r="F29" s="447">
        <f>'[2]Rekap KKI'!AS32</f>
        <v>0</v>
      </c>
      <c r="G29" s="447">
        <f>'[2]Rekap KKI'!AT32</f>
        <v>0</v>
      </c>
      <c r="H29" s="447">
        <f>'[2]Rekap KKI'!AU32</f>
        <v>0</v>
      </c>
      <c r="I29" s="447">
        <f>'[2]Rekap KKI'!AV32</f>
        <v>0</v>
      </c>
      <c r="J29" s="447">
        <f>'[2]Rekap KKI'!AW32</f>
        <v>0</v>
      </c>
      <c r="K29" s="447">
        <f>'[2]Rekap KKI'!AH32</f>
        <v>0</v>
      </c>
      <c r="L29" s="447">
        <f>'[2]Rekap KKI'!AI32</f>
        <v>0</v>
      </c>
      <c r="M29" s="448">
        <f>'[2]Rekap KKI'!P32</f>
        <v>0</v>
      </c>
      <c r="N29" s="448">
        <f>'[2]Rekap KKI'!Q32</f>
        <v>0</v>
      </c>
      <c r="O29" s="448">
        <f>'[2]Rekap KKI'!R32</f>
        <v>0</v>
      </c>
      <c r="P29" s="448">
        <f>'[2]Rekap KKI'!S32</f>
        <v>0</v>
      </c>
      <c r="Q29" s="448">
        <f>'[2]Rekap KKI'!T32</f>
        <v>0</v>
      </c>
      <c r="R29" s="448"/>
      <c r="S29" s="447"/>
    </row>
    <row r="30" spans="1:20" ht="26.25" customHeight="1" x14ac:dyDescent="0.2">
      <c r="A30" s="1140" t="s">
        <v>167</v>
      </c>
      <c r="B30" s="1141"/>
      <c r="C30" s="449">
        <f>SUM(C23:C29)</f>
        <v>48049.74</v>
      </c>
      <c r="D30" s="450">
        <f>SUM(D23:D29)</f>
        <v>27196727299</v>
      </c>
      <c r="E30" s="449">
        <f>SUM(E23:E29)</f>
        <v>45952.74</v>
      </c>
      <c r="F30" s="450">
        <f>SUM(F23:F29)</f>
        <v>5918491889</v>
      </c>
      <c r="G30" s="449">
        <f>SUM(G23:G29)</f>
        <v>215</v>
      </c>
      <c r="H30" s="450">
        <f t="shared" ref="H30:J30" si="0">SUM(H23:H29)</f>
        <v>267564165</v>
      </c>
      <c r="I30" s="449">
        <f t="shared" si="0"/>
        <v>36068</v>
      </c>
      <c r="J30" s="450">
        <f t="shared" si="0"/>
        <v>4023297582</v>
      </c>
      <c r="K30" s="449">
        <f t="shared" ref="K30:R30" si="1">SUM(K23:K29)</f>
        <v>0</v>
      </c>
      <c r="L30" s="450">
        <f t="shared" si="1"/>
        <v>0</v>
      </c>
      <c r="M30" s="449">
        <f>SUM(M23:M29)</f>
        <v>41619.74</v>
      </c>
      <c r="N30" s="450">
        <f>SUM(N23:N29)</f>
        <v>17636847506</v>
      </c>
      <c r="O30" s="449">
        <f t="shared" si="1"/>
        <v>13</v>
      </c>
      <c r="P30" s="450">
        <f t="shared" si="1"/>
        <v>158007560</v>
      </c>
      <c r="Q30" s="449">
        <f t="shared" si="1"/>
        <v>2</v>
      </c>
      <c r="R30" s="450">
        <f t="shared" si="1"/>
        <v>2237400</v>
      </c>
      <c r="S30" s="450"/>
    </row>
    <row r="32" spans="1:20" s="435" customFormat="1" ht="16.5" customHeight="1" x14ac:dyDescent="0.2">
      <c r="B32" s="1142" t="s">
        <v>1796</v>
      </c>
      <c r="C32" s="1142"/>
      <c r="D32" s="1142"/>
      <c r="E32" s="1142"/>
      <c r="F32" s="1142"/>
      <c r="G32" s="1142"/>
      <c r="H32" s="1142"/>
      <c r="I32" s="1142"/>
      <c r="J32" s="1142"/>
      <c r="K32" s="1142"/>
      <c r="L32" s="1142"/>
      <c r="M32" s="1142"/>
      <c r="N32" s="1142"/>
      <c r="O32" s="1142"/>
      <c r="P32" s="1142"/>
      <c r="Q32" s="1142"/>
      <c r="R32" s="1142"/>
      <c r="S32" s="1142"/>
      <c r="T32" s="451"/>
    </row>
    <row r="33" spans="1:20" s="435" customFormat="1" x14ac:dyDescent="0.2">
      <c r="B33" s="1142" t="s">
        <v>1797</v>
      </c>
      <c r="C33" s="1142"/>
      <c r="D33" s="1142"/>
      <c r="E33" s="1142"/>
      <c r="F33" s="1142"/>
      <c r="G33" s="1142"/>
      <c r="H33" s="1142"/>
      <c r="I33" s="1142"/>
      <c r="J33" s="1142"/>
      <c r="K33" s="1142"/>
      <c r="L33" s="1142"/>
      <c r="M33" s="1142"/>
      <c r="N33" s="1142"/>
      <c r="O33" s="1142"/>
      <c r="P33" s="1142"/>
      <c r="Q33" s="1142"/>
      <c r="R33" s="1142"/>
      <c r="S33" s="1142"/>
      <c r="T33" s="451"/>
    </row>
    <row r="34" spans="1:20" s="435" customFormat="1" x14ac:dyDescent="0.2">
      <c r="B34" s="452"/>
      <c r="C34" s="452"/>
      <c r="D34" s="452"/>
      <c r="E34" s="452"/>
      <c r="F34" s="452"/>
      <c r="G34" s="452"/>
      <c r="H34" s="452"/>
      <c r="I34" s="452"/>
      <c r="J34" s="452"/>
      <c r="K34" s="452"/>
      <c r="L34" s="452"/>
      <c r="M34" s="452"/>
      <c r="N34" s="452"/>
      <c r="O34" s="452"/>
      <c r="P34" s="452"/>
      <c r="Q34" s="452"/>
      <c r="R34" s="452"/>
      <c r="S34" s="452"/>
      <c r="T34" s="451"/>
    </row>
    <row r="35" spans="1:20" s="435" customFormat="1" ht="16.5" customHeight="1" x14ac:dyDescent="0.2">
      <c r="A35" s="453"/>
      <c r="B35" s="453"/>
      <c r="C35" s="453"/>
      <c r="D35" s="453"/>
      <c r="E35" s="453"/>
      <c r="F35" s="453"/>
      <c r="G35" s="453"/>
      <c r="H35" s="453"/>
      <c r="I35" s="453"/>
      <c r="J35" s="453"/>
      <c r="N35" s="453"/>
      <c r="O35" s="453"/>
      <c r="P35" s="1137" t="s">
        <v>2050</v>
      </c>
      <c r="Q35" s="1137"/>
      <c r="R35" s="1137"/>
      <c r="S35" s="453"/>
    </row>
    <row r="36" spans="1:20" s="435" customFormat="1" ht="16.5" customHeight="1" x14ac:dyDescent="0.2">
      <c r="A36" s="453"/>
      <c r="B36" s="453"/>
      <c r="C36" s="453"/>
      <c r="D36" s="453"/>
      <c r="E36" s="453"/>
      <c r="F36" s="453"/>
      <c r="G36" s="453"/>
      <c r="H36" s="453"/>
      <c r="I36" s="453"/>
      <c r="J36" s="453"/>
      <c r="N36" s="453"/>
      <c r="O36" s="453"/>
      <c r="P36" s="1137" t="s">
        <v>1798</v>
      </c>
      <c r="Q36" s="1137"/>
      <c r="R36" s="1137"/>
      <c r="S36" s="453"/>
    </row>
    <row r="37" spans="1:20" s="435" customFormat="1" x14ac:dyDescent="0.2">
      <c r="P37" s="1138" t="s">
        <v>1857</v>
      </c>
      <c r="Q37" s="1138"/>
      <c r="R37" s="1138"/>
    </row>
    <row r="38" spans="1:20" s="435" customFormat="1" x14ac:dyDescent="0.2">
      <c r="P38" s="455"/>
      <c r="Q38" s="455"/>
    </row>
    <row r="39" spans="1:20" s="435" customFormat="1" x14ac:dyDescent="0.2">
      <c r="P39" s="455"/>
      <c r="Q39" s="455"/>
    </row>
    <row r="40" spans="1:20" s="435" customFormat="1" x14ac:dyDescent="0.2">
      <c r="P40" s="455"/>
      <c r="Q40" s="456"/>
    </row>
    <row r="41" spans="1:20" s="435" customFormat="1" x14ac:dyDescent="0.2">
      <c r="P41" s="455"/>
      <c r="Q41" s="457"/>
    </row>
    <row r="42" spans="1:20" s="435" customFormat="1" x14ac:dyDescent="0.2">
      <c r="P42" s="455"/>
      <c r="Q42" s="457"/>
    </row>
    <row r="43" spans="1:20" s="435" customFormat="1" x14ac:dyDescent="0.2">
      <c r="P43" s="455"/>
      <c r="Q43" s="457"/>
    </row>
    <row r="44" spans="1:20" s="435" customFormat="1" x14ac:dyDescent="0.2">
      <c r="P44" s="455"/>
      <c r="Q44" s="457"/>
    </row>
    <row r="45" spans="1:20" s="435" customFormat="1" x14ac:dyDescent="0.2">
      <c r="P45" s="456"/>
      <c r="Q45" s="456"/>
    </row>
    <row r="46" spans="1:20" s="435" customFormat="1" x14ac:dyDescent="0.2">
      <c r="P46" s="1138" t="s">
        <v>1807</v>
      </c>
      <c r="Q46" s="1138"/>
      <c r="R46" s="1138"/>
    </row>
    <row r="47" spans="1:20" s="435" customFormat="1" x14ac:dyDescent="0.2">
      <c r="P47" s="1139" t="s">
        <v>1858</v>
      </c>
      <c r="Q47" s="1139"/>
      <c r="R47" s="1139"/>
    </row>
    <row r="48" spans="1:20" s="435" customFormat="1" x14ac:dyDescent="0.2">
      <c r="K48" s="454"/>
    </row>
    <row r="49" s="435" customFormat="1" x14ac:dyDescent="0.2"/>
    <row r="50" s="435" customFormat="1" x14ac:dyDescent="0.2"/>
    <row r="51" s="435" customFormat="1" x14ac:dyDescent="0.2"/>
  </sheetData>
  <mergeCells count="32">
    <mergeCell ref="Q20:R20"/>
    <mergeCell ref="A1:S1"/>
    <mergeCell ref="A2:S2"/>
    <mergeCell ref="A4:S4"/>
    <mergeCell ref="A5:S5"/>
    <mergeCell ref="A8:S8"/>
    <mergeCell ref="C18:D20"/>
    <mergeCell ref="E18:F20"/>
    <mergeCell ref="G18:H20"/>
    <mergeCell ref="I18:J20"/>
    <mergeCell ref="K18:L20"/>
    <mergeCell ref="A30:B30"/>
    <mergeCell ref="B32:S32"/>
    <mergeCell ref="B33:S33"/>
    <mergeCell ref="A3:S3"/>
    <mergeCell ref="C22:D22"/>
    <mergeCell ref="E22:F22"/>
    <mergeCell ref="G22:H22"/>
    <mergeCell ref="I22:J22"/>
    <mergeCell ref="K22:L22"/>
    <mergeCell ref="M22:R22"/>
    <mergeCell ref="M18:R19"/>
    <mergeCell ref="S18:S21"/>
    <mergeCell ref="A19:A20"/>
    <mergeCell ref="B19:B20"/>
    <mergeCell ref="M20:N20"/>
    <mergeCell ref="O20:P20"/>
    <mergeCell ref="P36:R36"/>
    <mergeCell ref="P37:R37"/>
    <mergeCell ref="P46:R46"/>
    <mergeCell ref="P47:R47"/>
    <mergeCell ref="P35:R35"/>
  </mergeCells>
  <pageMargins left="0.70866141732283472" right="0.70866141732283472" top="0.39" bottom="0.38" header="0.31496062992125984" footer="0.31496062992125984"/>
  <pageSetup paperSize="10000" scale="64" fitToHeight="0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N11"/>
  <sheetViews>
    <sheetView topLeftCell="C1" zoomScaleNormal="100" workbookViewId="0">
      <selection activeCell="J13" sqref="J13"/>
    </sheetView>
  </sheetViews>
  <sheetFormatPr defaultRowHeight="15" x14ac:dyDescent="0.25"/>
  <cols>
    <col min="1" max="1" width="3.85546875" style="59" bestFit="1" customWidth="1"/>
    <col min="2" max="2" width="36.28515625" style="59" customWidth="1"/>
    <col min="3" max="3" width="38.28515625" style="59" customWidth="1"/>
    <col min="4" max="4" width="11.140625" style="59" customWidth="1"/>
    <col min="5" max="5" width="15.85546875" style="59" customWidth="1"/>
    <col min="6" max="6" width="20.85546875" style="59" customWidth="1"/>
    <col min="7" max="7" width="21.5703125" style="59" customWidth="1"/>
    <col min="8" max="8" width="19.85546875" style="59" customWidth="1"/>
    <col min="9" max="9" width="26.28515625" style="59" customWidth="1"/>
    <col min="10" max="10" width="16.85546875" style="59" customWidth="1"/>
    <col min="11" max="11" width="30.28515625" style="59" customWidth="1"/>
    <col min="12" max="12" width="12.7109375" style="59" customWidth="1"/>
    <col min="13" max="13" width="16.5703125" style="59" bestFit="1" customWidth="1"/>
    <col min="14" max="14" width="38.28515625" style="59" customWidth="1"/>
    <col min="15" max="16384" width="9.140625" style="59"/>
  </cols>
  <sheetData>
    <row r="1" spans="1:14" x14ac:dyDescent="0.25">
      <c r="A1" s="56" t="s">
        <v>0</v>
      </c>
      <c r="B1" s="56" t="s">
        <v>121</v>
      </c>
      <c r="C1" s="56" t="s">
        <v>181</v>
      </c>
      <c r="D1" s="57" t="s">
        <v>173</v>
      </c>
      <c r="E1" s="56" t="s">
        <v>137</v>
      </c>
      <c r="F1" s="58" t="s">
        <v>182</v>
      </c>
      <c r="G1" s="56" t="s">
        <v>183</v>
      </c>
      <c r="H1" s="56" t="s">
        <v>184</v>
      </c>
      <c r="I1" s="56" t="s">
        <v>185</v>
      </c>
      <c r="J1" s="56" t="s">
        <v>186</v>
      </c>
      <c r="K1" s="56" t="s">
        <v>187</v>
      </c>
      <c r="L1" s="56" t="s">
        <v>188</v>
      </c>
      <c r="M1" s="56" t="s">
        <v>189</v>
      </c>
      <c r="N1" s="56" t="s">
        <v>190</v>
      </c>
    </row>
    <row r="2" spans="1:14" x14ac:dyDescent="0.25">
      <c r="A2" s="60">
        <v>1</v>
      </c>
      <c r="B2" s="92" t="s">
        <v>943</v>
      </c>
      <c r="C2" s="92" t="s">
        <v>944</v>
      </c>
      <c r="D2" s="377">
        <v>7976</v>
      </c>
      <c r="E2" s="60">
        <v>1980</v>
      </c>
      <c r="F2" s="378">
        <v>8123760000</v>
      </c>
      <c r="G2" s="60" t="s">
        <v>191</v>
      </c>
      <c r="H2" s="92" t="s">
        <v>947</v>
      </c>
      <c r="I2" s="92" t="s">
        <v>948</v>
      </c>
      <c r="J2" s="92" t="s">
        <v>949</v>
      </c>
      <c r="K2" s="60" t="s">
        <v>192</v>
      </c>
      <c r="L2" s="60"/>
      <c r="M2" s="60" t="s">
        <v>288</v>
      </c>
      <c r="N2" s="92" t="s">
        <v>291</v>
      </c>
    </row>
    <row r="3" spans="1:14" x14ac:dyDescent="0.25">
      <c r="A3" s="60">
        <v>2</v>
      </c>
      <c r="B3" s="92" t="s">
        <v>943</v>
      </c>
      <c r="C3" s="92" t="s">
        <v>944</v>
      </c>
      <c r="D3" s="127">
        <v>144</v>
      </c>
      <c r="E3" s="128">
        <v>36487</v>
      </c>
      <c r="F3" s="126">
        <v>0</v>
      </c>
      <c r="G3" s="60" t="s">
        <v>191</v>
      </c>
      <c r="H3" s="92" t="s">
        <v>947</v>
      </c>
      <c r="I3" s="92" t="s">
        <v>948</v>
      </c>
      <c r="J3" s="92" t="s">
        <v>949</v>
      </c>
      <c r="K3" s="60" t="s">
        <v>192</v>
      </c>
      <c r="L3" s="60"/>
      <c r="M3" s="60" t="s">
        <v>288</v>
      </c>
      <c r="N3" s="92" t="s">
        <v>291</v>
      </c>
    </row>
    <row r="4" spans="1:14" x14ac:dyDescent="0.25">
      <c r="A4" s="60">
        <v>3</v>
      </c>
      <c r="B4" s="92" t="s">
        <v>943</v>
      </c>
      <c r="C4" s="92" t="s">
        <v>944</v>
      </c>
      <c r="D4" s="127">
        <v>1313</v>
      </c>
      <c r="E4" s="129" t="s">
        <v>945</v>
      </c>
      <c r="F4" s="126">
        <v>1361911876</v>
      </c>
      <c r="G4" s="60" t="s">
        <v>191</v>
      </c>
      <c r="H4" s="92" t="s">
        <v>947</v>
      </c>
      <c r="I4" s="92" t="s">
        <v>948</v>
      </c>
      <c r="J4" s="92" t="s">
        <v>949</v>
      </c>
      <c r="K4" s="60" t="s">
        <v>192</v>
      </c>
      <c r="L4" s="60"/>
      <c r="M4" s="60" t="s">
        <v>288</v>
      </c>
      <c r="N4" s="92" t="s">
        <v>291</v>
      </c>
    </row>
    <row r="5" spans="1:14" x14ac:dyDescent="0.25">
      <c r="A5" s="60">
        <v>4</v>
      </c>
      <c r="B5" s="92" t="s">
        <v>943</v>
      </c>
      <c r="C5" s="92" t="s">
        <v>944</v>
      </c>
      <c r="D5" s="127">
        <v>1034</v>
      </c>
      <c r="E5" s="129" t="s">
        <v>945</v>
      </c>
      <c r="F5" s="126">
        <v>1072518568</v>
      </c>
      <c r="G5" s="60" t="s">
        <v>191</v>
      </c>
      <c r="H5" s="92" t="s">
        <v>947</v>
      </c>
      <c r="I5" s="92" t="s">
        <v>948</v>
      </c>
      <c r="J5" s="92" t="s">
        <v>949</v>
      </c>
      <c r="K5" s="60" t="s">
        <v>192</v>
      </c>
      <c r="L5" s="60"/>
      <c r="M5" s="60" t="s">
        <v>288</v>
      </c>
      <c r="N5" s="92" t="s">
        <v>291</v>
      </c>
    </row>
    <row r="6" spans="1:14" x14ac:dyDescent="0.25">
      <c r="A6" s="60">
        <v>5</v>
      </c>
      <c r="B6" s="92" t="s">
        <v>943</v>
      </c>
      <c r="C6" s="92" t="s">
        <v>944</v>
      </c>
      <c r="D6" s="127">
        <v>5485</v>
      </c>
      <c r="E6" s="129" t="s">
        <v>946</v>
      </c>
      <c r="F6" s="126">
        <v>5689329556</v>
      </c>
      <c r="G6" s="60" t="s">
        <v>191</v>
      </c>
      <c r="H6" s="92" t="s">
        <v>947</v>
      </c>
      <c r="I6" s="92" t="s">
        <v>948</v>
      </c>
      <c r="J6" s="92" t="s">
        <v>949</v>
      </c>
      <c r="K6" s="60" t="s">
        <v>192</v>
      </c>
      <c r="L6" s="60"/>
      <c r="M6" s="60" t="s">
        <v>950</v>
      </c>
      <c r="N6" s="92" t="s">
        <v>291</v>
      </c>
    </row>
    <row r="7" spans="1:14" x14ac:dyDescent="0.25">
      <c r="A7" s="15" t="s">
        <v>293</v>
      </c>
      <c r="B7"/>
      <c r="F7" s="673">
        <f>SUM(F2:F6)</f>
        <v>16247520000</v>
      </c>
    </row>
    <row r="8" spans="1:14" x14ac:dyDescent="0.25">
      <c r="A8" s="95"/>
      <c r="B8" s="31" t="s">
        <v>294</v>
      </c>
    </row>
    <row r="9" spans="1:14" x14ac:dyDescent="0.25">
      <c r="A9" s="96"/>
      <c r="B9" s="31" t="s">
        <v>295</v>
      </c>
    </row>
    <row r="10" spans="1:14" x14ac:dyDescent="0.25">
      <c r="A10" s="97"/>
      <c r="B10" s="31" t="s">
        <v>296</v>
      </c>
    </row>
    <row r="11" spans="1:14" x14ac:dyDescent="0.25">
      <c r="A11" s="41"/>
      <c r="B11" s="31" t="s">
        <v>297</v>
      </c>
    </row>
  </sheetData>
  <pageMargins left="0.70866141732283472" right="0.70866141732283472" top="0.74803149606299213" bottom="0.74803149606299213" header="0.31496062992125984" footer="0.31496062992125984"/>
  <pageSetup paperSize="10000" fitToHeight="0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V110"/>
  <sheetViews>
    <sheetView topLeftCell="A37" zoomScaleNormal="100" workbookViewId="0">
      <selection activeCell="E60" sqref="E60:I70"/>
    </sheetView>
  </sheetViews>
  <sheetFormatPr defaultRowHeight="12.75" x14ac:dyDescent="0.2"/>
  <cols>
    <col min="1" max="1" width="1.5703125" customWidth="1"/>
    <col min="2" max="2" width="4.5703125" customWidth="1"/>
    <col min="3" max="3" width="32.85546875" customWidth="1"/>
    <col min="4" max="4" width="15.5703125" customWidth="1"/>
    <col min="5" max="5" width="9" customWidth="1"/>
    <col min="6" max="6" width="9.140625" customWidth="1"/>
    <col min="10" max="10" width="1.42578125" customWidth="1"/>
  </cols>
  <sheetData>
    <row r="1" spans="1:22" ht="13.5" thickBot="1" x14ac:dyDescent="0.25">
      <c r="A1" s="6"/>
      <c r="B1" s="7"/>
      <c r="C1" s="7"/>
      <c r="D1" s="7"/>
      <c r="E1" s="7"/>
      <c r="F1" s="7"/>
      <c r="G1" s="7"/>
      <c r="H1" s="7"/>
      <c r="I1" s="7"/>
      <c r="J1" s="8"/>
    </row>
    <row r="2" spans="1:22" ht="15.75" x14ac:dyDescent="0.25">
      <c r="A2" s="9"/>
      <c r="B2" s="7"/>
      <c r="C2" s="7"/>
      <c r="D2" s="7"/>
      <c r="E2" s="7"/>
      <c r="F2" s="7"/>
      <c r="G2" s="7"/>
      <c r="H2" s="7"/>
      <c r="I2" s="7"/>
      <c r="J2" s="10"/>
      <c r="K2" s="1"/>
      <c r="L2" s="1"/>
      <c r="M2" s="1"/>
      <c r="N2" s="1"/>
      <c r="O2" s="1"/>
      <c r="P2" s="1"/>
      <c r="Q2" s="1"/>
      <c r="R2" s="1"/>
      <c r="V2" s="3"/>
    </row>
    <row r="3" spans="1:22" ht="15.75" x14ac:dyDescent="0.25">
      <c r="A3" s="9"/>
      <c r="B3" s="1"/>
      <c r="C3" s="1"/>
      <c r="D3" s="1"/>
      <c r="E3" s="1"/>
      <c r="F3" s="1"/>
      <c r="G3" s="1"/>
      <c r="H3" s="916" t="s">
        <v>90</v>
      </c>
      <c r="I3" s="916"/>
      <c r="J3" s="10"/>
      <c r="K3" s="1"/>
      <c r="L3" s="1"/>
      <c r="M3" s="1"/>
      <c r="N3" s="1"/>
      <c r="O3" s="1"/>
      <c r="P3" s="1"/>
      <c r="Q3" s="1"/>
      <c r="R3" s="1"/>
      <c r="S3" s="1"/>
      <c r="T3" s="1"/>
    </row>
    <row r="4" spans="1:22" ht="15.75" x14ac:dyDescent="0.25">
      <c r="A4" s="9"/>
      <c r="B4" s="1"/>
      <c r="C4" s="1"/>
      <c r="D4" s="1"/>
      <c r="E4" s="1"/>
      <c r="F4" s="1"/>
      <c r="G4" s="1"/>
      <c r="H4" s="1"/>
      <c r="I4" s="1"/>
      <c r="J4" s="11"/>
      <c r="K4" s="5"/>
      <c r="L4" s="5"/>
      <c r="M4" s="5"/>
      <c r="N4" s="5"/>
      <c r="O4" s="5"/>
      <c r="P4" s="5"/>
      <c r="Q4" s="5"/>
      <c r="R4" s="5"/>
      <c r="S4" s="5"/>
      <c r="T4" s="5"/>
      <c r="U4" s="5"/>
    </row>
    <row r="5" spans="1:22" ht="15.75" x14ac:dyDescent="0.25">
      <c r="A5" s="9"/>
      <c r="B5" s="926" t="s">
        <v>5</v>
      </c>
      <c r="C5" s="926"/>
      <c r="D5" s="926"/>
      <c r="E5" s="926"/>
      <c r="F5" s="926"/>
      <c r="G5" s="926"/>
      <c r="H5" s="926"/>
      <c r="I5" s="926"/>
      <c r="J5" s="11"/>
      <c r="K5" s="5"/>
      <c r="L5" s="5"/>
      <c r="M5" s="5"/>
      <c r="N5" s="5"/>
      <c r="O5" s="5"/>
      <c r="P5" s="5"/>
      <c r="Q5" s="5"/>
      <c r="R5" s="5"/>
      <c r="S5" s="5"/>
      <c r="T5" s="5"/>
      <c r="U5" s="5"/>
    </row>
    <row r="6" spans="1:22" ht="15.75" x14ac:dyDescent="0.25">
      <c r="A6" s="9"/>
      <c r="B6" s="926" t="s">
        <v>46</v>
      </c>
      <c r="C6" s="926"/>
      <c r="D6" s="926"/>
      <c r="E6" s="926"/>
      <c r="F6" s="926"/>
      <c r="G6" s="926"/>
      <c r="H6" s="926"/>
      <c r="I6" s="926"/>
      <c r="J6" s="12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2" ht="15" x14ac:dyDescent="0.2">
      <c r="A7" s="9"/>
      <c r="B7" s="919"/>
      <c r="C7" s="919"/>
      <c r="D7" s="919"/>
      <c r="E7" s="919"/>
      <c r="F7" s="919"/>
      <c r="G7" s="919"/>
      <c r="H7" s="919"/>
      <c r="I7" s="919"/>
      <c r="J7" s="13"/>
      <c r="K7" s="2"/>
      <c r="L7" s="2"/>
      <c r="M7" s="2"/>
      <c r="N7" s="1"/>
      <c r="O7" s="1"/>
      <c r="P7" s="1"/>
      <c r="Q7" s="1"/>
      <c r="R7" s="1"/>
      <c r="S7" s="1"/>
      <c r="T7" s="1"/>
    </row>
    <row r="8" spans="1:22" ht="15" x14ac:dyDescent="0.2">
      <c r="A8" s="9"/>
      <c r="B8" s="1" t="s">
        <v>67</v>
      </c>
      <c r="C8" s="1"/>
      <c r="D8" s="1"/>
      <c r="E8" s="1"/>
      <c r="F8" s="1"/>
      <c r="G8" s="1"/>
      <c r="H8" s="1"/>
      <c r="I8" s="1"/>
      <c r="J8" s="14"/>
    </row>
    <row r="9" spans="1:22" x14ac:dyDescent="0.2">
      <c r="A9" s="9"/>
      <c r="J9" s="14"/>
    </row>
    <row r="10" spans="1:22" x14ac:dyDescent="0.2">
      <c r="A10" s="9"/>
      <c r="B10" s="15" t="s">
        <v>1</v>
      </c>
      <c r="C10" s="15" t="s">
        <v>141</v>
      </c>
      <c r="J10" s="14"/>
    </row>
    <row r="11" spans="1:22" x14ac:dyDescent="0.2">
      <c r="A11" s="9"/>
      <c r="B11" s="16"/>
      <c r="J11" s="14"/>
    </row>
    <row r="12" spans="1:22" x14ac:dyDescent="0.2">
      <c r="A12" s="9"/>
      <c r="B12" s="52">
        <v>1</v>
      </c>
      <c r="C12" t="s">
        <v>48</v>
      </c>
      <c r="D12" s="31" t="s">
        <v>951</v>
      </c>
      <c r="J12" s="14"/>
    </row>
    <row r="13" spans="1:22" ht="25.5" x14ac:dyDescent="0.2">
      <c r="A13" s="9"/>
      <c r="B13" s="16"/>
      <c r="C13" s="31" t="s">
        <v>974</v>
      </c>
      <c r="D13" s="111" t="s">
        <v>952</v>
      </c>
      <c r="J13" s="14"/>
    </row>
    <row r="14" spans="1:22" x14ac:dyDescent="0.2">
      <c r="A14" s="9"/>
      <c r="B14" s="16"/>
      <c r="C14" t="s">
        <v>49</v>
      </c>
      <c r="D14" s="31" t="s">
        <v>953</v>
      </c>
      <c r="J14" s="14"/>
    </row>
    <row r="15" spans="1:22" x14ac:dyDescent="0.2">
      <c r="A15" s="9"/>
      <c r="B15" s="16"/>
      <c r="C15" t="s">
        <v>48</v>
      </c>
      <c r="D15" s="31" t="s">
        <v>954</v>
      </c>
      <c r="J15" s="14"/>
    </row>
    <row r="16" spans="1:22" x14ac:dyDescent="0.2">
      <c r="A16" s="9"/>
      <c r="B16" s="16"/>
      <c r="C16" s="31" t="s">
        <v>975</v>
      </c>
      <c r="D16" s="31" t="s">
        <v>955</v>
      </c>
      <c r="J16" s="14"/>
    </row>
    <row r="17" spans="1:10" x14ac:dyDescent="0.2">
      <c r="A17" s="9"/>
      <c r="B17" s="16"/>
      <c r="C17" t="s">
        <v>49</v>
      </c>
      <c r="D17" s="31" t="s">
        <v>956</v>
      </c>
      <c r="J17" s="14"/>
    </row>
    <row r="18" spans="1:10" x14ac:dyDescent="0.2">
      <c r="A18" s="9"/>
      <c r="B18" s="747"/>
      <c r="C18" t="s">
        <v>48</v>
      </c>
      <c r="D18" s="459" t="s">
        <v>2249</v>
      </c>
      <c r="J18" s="14"/>
    </row>
    <row r="19" spans="1:10" x14ac:dyDescent="0.2">
      <c r="A19" s="9"/>
      <c r="B19" s="747"/>
      <c r="C19" t="s">
        <v>2250</v>
      </c>
      <c r="D19" s="459" t="s">
        <v>2251</v>
      </c>
      <c r="J19" s="14"/>
    </row>
    <row r="20" spans="1:10" x14ac:dyDescent="0.2">
      <c r="A20" s="9"/>
      <c r="B20" s="747"/>
      <c r="C20" t="s">
        <v>49</v>
      </c>
      <c r="D20" s="459" t="s">
        <v>2252</v>
      </c>
      <c r="J20" s="14"/>
    </row>
    <row r="21" spans="1:10" x14ac:dyDescent="0.2">
      <c r="A21" s="9"/>
      <c r="B21" s="16">
        <v>2</v>
      </c>
      <c r="C21" t="s">
        <v>50</v>
      </c>
      <c r="D21" t="s">
        <v>25</v>
      </c>
      <c r="J21" s="14"/>
    </row>
    <row r="22" spans="1:10" x14ac:dyDescent="0.2">
      <c r="A22" s="9"/>
      <c r="B22" s="16"/>
      <c r="C22" t="s">
        <v>51</v>
      </c>
      <c r="D22" s="31" t="s">
        <v>971</v>
      </c>
      <c r="J22" s="14"/>
    </row>
    <row r="23" spans="1:10" x14ac:dyDescent="0.2">
      <c r="A23" s="9"/>
      <c r="B23" s="16"/>
      <c r="C23" t="s">
        <v>52</v>
      </c>
      <c r="D23" t="s">
        <v>25</v>
      </c>
      <c r="J23" s="14"/>
    </row>
    <row r="24" spans="1:10" x14ac:dyDescent="0.2">
      <c r="A24" s="9"/>
      <c r="B24" s="16">
        <v>3</v>
      </c>
      <c r="C24" s="31" t="s">
        <v>972</v>
      </c>
      <c r="D24" s="31" t="s">
        <v>957</v>
      </c>
      <c r="J24" s="14"/>
    </row>
    <row r="25" spans="1:10" x14ac:dyDescent="0.2">
      <c r="A25" s="9"/>
      <c r="B25" s="16"/>
      <c r="C25" s="31" t="s">
        <v>973</v>
      </c>
      <c r="D25" s="31" t="s">
        <v>957</v>
      </c>
      <c r="J25" s="14"/>
    </row>
    <row r="26" spans="1:10" x14ac:dyDescent="0.2">
      <c r="A26" s="9"/>
      <c r="B26" s="747"/>
      <c r="C26" s="31" t="s">
        <v>973</v>
      </c>
      <c r="D26" s="459" t="s">
        <v>2253</v>
      </c>
      <c r="J26" s="14"/>
    </row>
    <row r="27" spans="1:10" x14ac:dyDescent="0.2">
      <c r="A27" s="9"/>
      <c r="B27" s="16">
        <v>4</v>
      </c>
      <c r="C27" t="s">
        <v>53</v>
      </c>
      <c r="D27" s="31" t="s">
        <v>977</v>
      </c>
      <c r="J27" s="14"/>
    </row>
    <row r="28" spans="1:10" x14ac:dyDescent="0.2">
      <c r="A28" s="9"/>
      <c r="B28" s="16"/>
      <c r="C28" t="s">
        <v>53</v>
      </c>
      <c r="D28" s="31" t="s">
        <v>976</v>
      </c>
      <c r="J28" s="14"/>
    </row>
    <row r="29" spans="1:10" x14ac:dyDescent="0.2">
      <c r="A29" s="9"/>
      <c r="B29" s="16">
        <v>5</v>
      </c>
      <c r="C29" s="31" t="s">
        <v>978</v>
      </c>
      <c r="D29" s="31" t="s">
        <v>958</v>
      </c>
      <c r="J29" s="14"/>
    </row>
    <row r="30" spans="1:10" x14ac:dyDescent="0.2">
      <c r="A30" s="9"/>
      <c r="B30" s="747"/>
      <c r="C30" s="459" t="s">
        <v>2254</v>
      </c>
      <c r="D30" s="459" t="s">
        <v>2255</v>
      </c>
      <c r="J30" s="14"/>
    </row>
    <row r="31" spans="1:10" x14ac:dyDescent="0.2">
      <c r="A31" s="9"/>
      <c r="B31" s="16">
        <v>6</v>
      </c>
      <c r="C31" s="31" t="s">
        <v>979</v>
      </c>
      <c r="D31" s="31" t="s">
        <v>290</v>
      </c>
      <c r="J31" s="14"/>
    </row>
    <row r="32" spans="1:10" x14ac:dyDescent="0.2">
      <c r="A32" s="9"/>
      <c r="B32" s="747"/>
      <c r="C32" s="459" t="s">
        <v>2256</v>
      </c>
      <c r="D32" s="31" t="s">
        <v>290</v>
      </c>
      <c r="J32" s="14"/>
    </row>
    <row r="33" spans="1:10" x14ac:dyDescent="0.2">
      <c r="A33" s="9"/>
      <c r="B33" s="52">
        <v>7</v>
      </c>
      <c r="C33" s="31" t="s">
        <v>980</v>
      </c>
      <c r="D33" s="31" t="s">
        <v>959</v>
      </c>
      <c r="J33" s="14"/>
    </row>
    <row r="34" spans="1:10" x14ac:dyDescent="0.2">
      <c r="A34" s="9"/>
      <c r="B34" s="52"/>
      <c r="C34" s="459" t="s">
        <v>2257</v>
      </c>
      <c r="D34" s="459" t="s">
        <v>2258</v>
      </c>
      <c r="J34" s="14"/>
    </row>
    <row r="35" spans="1:10" x14ac:dyDescent="0.2">
      <c r="A35" s="9"/>
      <c r="B35" s="52">
        <v>8</v>
      </c>
      <c r="C35" s="459" t="s">
        <v>2261</v>
      </c>
      <c r="D35" s="31" t="s">
        <v>960</v>
      </c>
      <c r="J35" s="14"/>
    </row>
    <row r="36" spans="1:10" x14ac:dyDescent="0.2">
      <c r="A36" s="9"/>
      <c r="B36" s="52"/>
      <c r="C36" s="459" t="s">
        <v>2259</v>
      </c>
      <c r="D36" s="459" t="s">
        <v>2260</v>
      </c>
      <c r="J36" s="14"/>
    </row>
    <row r="37" spans="1:10" x14ac:dyDescent="0.2">
      <c r="A37" s="9"/>
      <c r="B37" s="52">
        <v>9</v>
      </c>
      <c r="C37" s="31" t="s">
        <v>981</v>
      </c>
      <c r="D37" s="31" t="s">
        <v>961</v>
      </c>
      <c r="J37" s="14"/>
    </row>
    <row r="38" spans="1:10" x14ac:dyDescent="0.2">
      <c r="A38" s="9"/>
      <c r="B38" s="52"/>
      <c r="C38" s="459" t="s">
        <v>2262</v>
      </c>
      <c r="D38" s="459" t="s">
        <v>2263</v>
      </c>
      <c r="J38" s="14"/>
    </row>
    <row r="39" spans="1:10" x14ac:dyDescent="0.2">
      <c r="A39" s="9"/>
      <c r="B39" s="52">
        <v>10</v>
      </c>
      <c r="C39" s="31" t="s">
        <v>982</v>
      </c>
      <c r="D39" s="31" t="s">
        <v>962</v>
      </c>
      <c r="J39" s="14"/>
    </row>
    <row r="40" spans="1:10" x14ac:dyDescent="0.2">
      <c r="A40" s="9"/>
      <c r="B40" s="52"/>
      <c r="C40" s="459" t="s">
        <v>2264</v>
      </c>
      <c r="D40" s="459" t="s">
        <v>2265</v>
      </c>
      <c r="J40" s="14"/>
    </row>
    <row r="41" spans="1:10" x14ac:dyDescent="0.2">
      <c r="A41" s="9"/>
      <c r="B41" s="52">
        <v>11</v>
      </c>
      <c r="C41" s="31" t="s">
        <v>983</v>
      </c>
      <c r="D41" s="32" t="s">
        <v>2268</v>
      </c>
      <c r="J41" s="14"/>
    </row>
    <row r="42" spans="1:10" x14ac:dyDescent="0.2">
      <c r="A42" s="9"/>
      <c r="B42" s="52"/>
      <c r="C42" s="459" t="s">
        <v>2266</v>
      </c>
      <c r="D42" s="32" t="s">
        <v>287</v>
      </c>
      <c r="J42" s="14"/>
    </row>
    <row r="43" spans="1:10" x14ac:dyDescent="0.2">
      <c r="A43" s="9"/>
      <c r="B43" s="52">
        <v>12</v>
      </c>
      <c r="C43" s="31" t="s">
        <v>984</v>
      </c>
      <c r="D43" s="31" t="s">
        <v>963</v>
      </c>
      <c r="J43" s="14"/>
    </row>
    <row r="44" spans="1:10" x14ac:dyDescent="0.2">
      <c r="A44" s="9"/>
      <c r="D44" s="31"/>
      <c r="J44" s="14"/>
    </row>
    <row r="45" spans="1:10" x14ac:dyDescent="0.2">
      <c r="A45" s="9"/>
      <c r="B45" s="16"/>
      <c r="J45" s="14"/>
    </row>
    <row r="46" spans="1:10" x14ac:dyDescent="0.2">
      <c r="A46" s="9"/>
      <c r="B46" s="15" t="s">
        <v>22</v>
      </c>
      <c r="C46" s="15" t="s">
        <v>23</v>
      </c>
      <c r="J46" s="14"/>
    </row>
    <row r="47" spans="1:10" x14ac:dyDescent="0.2">
      <c r="A47" s="9"/>
      <c r="B47" s="52">
        <v>1</v>
      </c>
      <c r="C47" s="31" t="s">
        <v>26</v>
      </c>
      <c r="D47" s="31" t="s">
        <v>964</v>
      </c>
      <c r="J47" s="14"/>
    </row>
    <row r="48" spans="1:10" x14ac:dyDescent="0.2">
      <c r="A48" s="9"/>
      <c r="B48" s="52"/>
      <c r="C48" s="31" t="s">
        <v>26</v>
      </c>
      <c r="D48" s="31" t="s">
        <v>964</v>
      </c>
      <c r="J48" s="14"/>
    </row>
    <row r="49" spans="1:10" x14ac:dyDescent="0.2">
      <c r="A49" s="9"/>
      <c r="B49" s="53">
        <v>2</v>
      </c>
      <c r="C49" t="s">
        <v>143</v>
      </c>
      <c r="D49" t="s">
        <v>953</v>
      </c>
      <c r="J49" s="14"/>
    </row>
    <row r="50" spans="1:10" x14ac:dyDescent="0.2">
      <c r="A50" s="9"/>
      <c r="B50" s="53"/>
      <c r="D50" t="s">
        <v>965</v>
      </c>
      <c r="J50" s="14"/>
    </row>
    <row r="51" spans="1:10" x14ac:dyDescent="0.2">
      <c r="A51" s="9"/>
      <c r="B51" s="53"/>
      <c r="D51" t="s">
        <v>2252</v>
      </c>
      <c r="J51" s="14"/>
    </row>
    <row r="52" spans="1:10" x14ac:dyDescent="0.2">
      <c r="A52" s="9"/>
      <c r="B52" s="52">
        <v>3</v>
      </c>
      <c r="C52" s="31" t="s">
        <v>985</v>
      </c>
      <c r="D52" s="31" t="s">
        <v>966</v>
      </c>
      <c r="J52" s="14"/>
    </row>
    <row r="53" spans="1:10" x14ac:dyDescent="0.2">
      <c r="A53" s="9"/>
      <c r="B53" s="52"/>
      <c r="C53" s="459" t="s">
        <v>2267</v>
      </c>
      <c r="D53" s="459" t="s">
        <v>2269</v>
      </c>
      <c r="J53" s="14"/>
    </row>
    <row r="54" spans="1:10" x14ac:dyDescent="0.2">
      <c r="A54" s="9"/>
      <c r="B54" s="16">
        <v>4</v>
      </c>
      <c r="C54" s="31" t="s">
        <v>144</v>
      </c>
      <c r="D54" s="31" t="s">
        <v>967</v>
      </c>
      <c r="J54" s="14"/>
    </row>
    <row r="55" spans="1:10" x14ac:dyDescent="0.2">
      <c r="A55" s="9"/>
      <c r="J55" s="14"/>
    </row>
    <row r="56" spans="1:10" x14ac:dyDescent="0.2">
      <c r="A56" s="9"/>
      <c r="B56" s="20" t="s">
        <v>3</v>
      </c>
      <c r="C56" s="15" t="s">
        <v>968</v>
      </c>
      <c r="J56" s="14"/>
    </row>
    <row r="57" spans="1:10" x14ac:dyDescent="0.2">
      <c r="A57" s="9"/>
      <c r="B57" s="20"/>
      <c r="C57" s="15"/>
      <c r="J57" s="14"/>
    </row>
    <row r="58" spans="1:10" x14ac:dyDescent="0.2">
      <c r="A58" s="9"/>
      <c r="B58" s="20" t="s">
        <v>4</v>
      </c>
      <c r="C58" s="15" t="s">
        <v>91</v>
      </c>
      <c r="J58" s="14"/>
    </row>
    <row r="59" spans="1:10" x14ac:dyDescent="0.2">
      <c r="A59" s="9"/>
      <c r="B59" s="20"/>
      <c r="C59" s="15"/>
      <c r="J59" s="14"/>
    </row>
    <row r="60" spans="1:10" x14ac:dyDescent="0.2">
      <c r="A60" s="9"/>
      <c r="B60" s="20"/>
      <c r="C60" s="15"/>
      <c r="E60" s="918" t="s">
        <v>2272</v>
      </c>
      <c r="F60" s="915"/>
      <c r="G60" s="915"/>
      <c r="H60" s="915"/>
      <c r="J60" s="14"/>
    </row>
    <row r="61" spans="1:10" x14ac:dyDescent="0.2">
      <c r="A61" s="9"/>
      <c r="B61" s="20"/>
      <c r="C61" s="15"/>
      <c r="E61" s="915" t="s">
        <v>147</v>
      </c>
      <c r="F61" s="915"/>
      <c r="G61" s="915"/>
      <c r="H61" s="915"/>
      <c r="J61" s="14"/>
    </row>
    <row r="62" spans="1:10" ht="15" x14ac:dyDescent="0.25">
      <c r="A62" s="9"/>
      <c r="B62" s="20"/>
      <c r="C62" s="15"/>
      <c r="E62" s="31" t="s">
        <v>969</v>
      </c>
      <c r="F62" s="34"/>
      <c r="J62" s="14"/>
    </row>
    <row r="63" spans="1:10" ht="15" x14ac:dyDescent="0.25">
      <c r="A63" s="9"/>
      <c r="B63" s="20"/>
      <c r="C63" s="15"/>
      <c r="E63" s="459" t="s">
        <v>2270</v>
      </c>
      <c r="F63" s="34"/>
      <c r="G63" s="915" t="s">
        <v>1471</v>
      </c>
      <c r="H63" s="915"/>
      <c r="I63" s="915"/>
      <c r="J63" s="14"/>
    </row>
    <row r="64" spans="1:10" ht="15" x14ac:dyDescent="0.25">
      <c r="A64" s="9"/>
      <c r="B64" s="20"/>
      <c r="C64" s="15"/>
      <c r="E64" s="459" t="s">
        <v>2271</v>
      </c>
      <c r="F64" s="34"/>
      <c r="J64" s="14"/>
    </row>
    <row r="65" spans="1:10" ht="15" x14ac:dyDescent="0.25">
      <c r="A65" s="9"/>
      <c r="B65" s="20"/>
      <c r="C65" s="15"/>
      <c r="E65" s="31" t="s">
        <v>970</v>
      </c>
      <c r="F65" s="34"/>
      <c r="J65" s="14"/>
    </row>
    <row r="66" spans="1:10" ht="15" x14ac:dyDescent="0.25">
      <c r="A66" s="9"/>
      <c r="B66" s="20"/>
      <c r="C66" s="15"/>
      <c r="F66" s="34"/>
      <c r="J66" s="14"/>
    </row>
    <row r="67" spans="1:10" x14ac:dyDescent="0.2">
      <c r="A67" s="9"/>
      <c r="B67" s="20"/>
      <c r="C67" s="15"/>
      <c r="E67" t="s">
        <v>161</v>
      </c>
      <c r="F67" s="16"/>
      <c r="J67" s="14"/>
    </row>
    <row r="68" spans="1:10" ht="15" x14ac:dyDescent="0.25">
      <c r="A68" s="9"/>
      <c r="B68" s="20"/>
      <c r="C68" s="15"/>
      <c r="E68" t="s">
        <v>148</v>
      </c>
      <c r="F68" s="34"/>
      <c r="G68" s="915" t="s">
        <v>151</v>
      </c>
      <c r="H68" s="915"/>
      <c r="J68" s="14"/>
    </row>
    <row r="69" spans="1:10" ht="15" x14ac:dyDescent="0.25">
      <c r="A69" s="9"/>
      <c r="B69" s="20"/>
      <c r="C69" s="15"/>
      <c r="E69" t="s">
        <v>149</v>
      </c>
      <c r="F69" s="34"/>
      <c r="J69" s="14"/>
    </row>
    <row r="70" spans="1:10" ht="15" x14ac:dyDescent="0.25">
      <c r="A70" s="9"/>
      <c r="B70" s="20"/>
      <c r="C70" s="15"/>
      <c r="E70" t="s">
        <v>150</v>
      </c>
      <c r="F70" s="34"/>
      <c r="J70" s="14"/>
    </row>
    <row r="71" spans="1:10" x14ac:dyDescent="0.2">
      <c r="A71" s="9"/>
      <c r="B71" s="20"/>
      <c r="C71" s="15"/>
      <c r="J71" s="14"/>
    </row>
    <row r="72" spans="1:10" ht="13.5" thickBot="1" x14ac:dyDescent="0.25">
      <c r="A72" s="17"/>
      <c r="B72" s="18"/>
      <c r="C72" s="18"/>
      <c r="D72" s="18"/>
      <c r="E72" s="18"/>
      <c r="F72" s="18"/>
      <c r="G72" s="18"/>
      <c r="H72" s="18"/>
      <c r="I72" s="18"/>
      <c r="J72" s="19"/>
    </row>
    <row r="77" spans="1:10" ht="18" x14ac:dyDescent="0.25">
      <c r="B77" s="923" t="s">
        <v>97</v>
      </c>
      <c r="C77" s="924"/>
      <c r="D77" s="924"/>
      <c r="E77" s="924"/>
      <c r="F77" s="924"/>
      <c r="G77" s="924"/>
      <c r="H77" s="924"/>
      <c r="I77" s="925"/>
    </row>
    <row r="78" spans="1:10" ht="18" x14ac:dyDescent="0.25">
      <c r="B78" s="920" t="s">
        <v>47</v>
      </c>
      <c r="C78" s="921"/>
      <c r="D78" s="921"/>
      <c r="E78" s="921"/>
      <c r="F78" s="921"/>
      <c r="G78" s="921"/>
      <c r="H78" s="921"/>
      <c r="I78" s="922"/>
    </row>
    <row r="79" spans="1:10" x14ac:dyDescent="0.2">
      <c r="B79" s="24" t="s">
        <v>65</v>
      </c>
      <c r="I79" s="22"/>
    </row>
    <row r="80" spans="1:10" x14ac:dyDescent="0.2">
      <c r="B80" s="24" t="s">
        <v>64</v>
      </c>
      <c r="I80" s="22"/>
    </row>
    <row r="81" spans="2:9" x14ac:dyDescent="0.2">
      <c r="B81" s="21"/>
      <c r="I81" s="22"/>
    </row>
    <row r="82" spans="2:9" x14ac:dyDescent="0.2">
      <c r="B82" s="21" t="s">
        <v>1</v>
      </c>
      <c r="C82" s="15" t="s">
        <v>141</v>
      </c>
      <c r="I82" s="22"/>
    </row>
    <row r="83" spans="2:9" x14ac:dyDescent="0.2">
      <c r="B83" s="28" t="s">
        <v>56</v>
      </c>
      <c r="C83" t="s">
        <v>55</v>
      </c>
      <c r="I83" s="22"/>
    </row>
    <row r="84" spans="2:9" x14ac:dyDescent="0.2">
      <c r="B84" s="28" t="s">
        <v>56</v>
      </c>
      <c r="C84" t="s">
        <v>57</v>
      </c>
      <c r="I84" s="22"/>
    </row>
    <row r="85" spans="2:9" x14ac:dyDescent="0.2">
      <c r="B85" s="23">
        <v>11</v>
      </c>
      <c r="C85" s="31" t="s">
        <v>92</v>
      </c>
      <c r="I85" s="22"/>
    </row>
    <row r="86" spans="2:9" x14ac:dyDescent="0.2">
      <c r="B86" s="23">
        <v>12</v>
      </c>
      <c r="C86" s="31" t="s">
        <v>109</v>
      </c>
      <c r="I86" s="22"/>
    </row>
    <row r="87" spans="2:9" x14ac:dyDescent="0.2">
      <c r="B87" s="23"/>
      <c r="C87" s="31" t="s">
        <v>110</v>
      </c>
      <c r="I87" s="22"/>
    </row>
    <row r="88" spans="2:9" x14ac:dyDescent="0.2">
      <c r="B88" s="23"/>
      <c r="C88" s="31"/>
      <c r="I88" s="22"/>
    </row>
    <row r="89" spans="2:9" x14ac:dyDescent="0.2">
      <c r="B89" s="23"/>
      <c r="I89" s="22"/>
    </row>
    <row r="90" spans="2:9" x14ac:dyDescent="0.2">
      <c r="B90" s="21" t="s">
        <v>2</v>
      </c>
      <c r="C90" s="15" t="s">
        <v>54</v>
      </c>
      <c r="I90" s="22"/>
    </row>
    <row r="91" spans="2:9" x14ac:dyDescent="0.2">
      <c r="B91" s="23"/>
      <c r="C91" t="s">
        <v>58</v>
      </c>
      <c r="I91" s="22"/>
    </row>
    <row r="92" spans="2:9" x14ac:dyDescent="0.2">
      <c r="B92" s="23">
        <v>1</v>
      </c>
      <c r="C92" t="s">
        <v>60</v>
      </c>
      <c r="I92" s="22"/>
    </row>
    <row r="93" spans="2:9" x14ac:dyDescent="0.2">
      <c r="B93" s="23">
        <v>2</v>
      </c>
      <c r="C93" t="s">
        <v>59</v>
      </c>
      <c r="I93" s="22"/>
    </row>
    <row r="94" spans="2:9" x14ac:dyDescent="0.2">
      <c r="B94" s="23">
        <v>3</v>
      </c>
      <c r="C94" t="s">
        <v>61</v>
      </c>
      <c r="I94" s="22"/>
    </row>
    <row r="95" spans="2:9" x14ac:dyDescent="0.2">
      <c r="B95" s="23"/>
      <c r="I95" s="22"/>
    </row>
    <row r="96" spans="2:9" x14ac:dyDescent="0.2">
      <c r="B96" s="21" t="s">
        <v>2</v>
      </c>
      <c r="C96" s="15" t="s">
        <v>23</v>
      </c>
      <c r="I96" s="22"/>
    </row>
    <row r="97" spans="2:9" x14ac:dyDescent="0.2">
      <c r="B97" s="23">
        <v>1</v>
      </c>
      <c r="C97" s="31" t="s">
        <v>94</v>
      </c>
      <c r="I97" s="22"/>
    </row>
    <row r="98" spans="2:9" x14ac:dyDescent="0.2">
      <c r="B98" s="23">
        <v>2</v>
      </c>
      <c r="C98" s="31" t="s">
        <v>93</v>
      </c>
      <c r="I98" s="22"/>
    </row>
    <row r="99" spans="2:9" x14ac:dyDescent="0.2">
      <c r="B99" s="23">
        <v>3</v>
      </c>
      <c r="C99" s="31" t="s">
        <v>69</v>
      </c>
      <c r="I99" s="22"/>
    </row>
    <row r="100" spans="2:9" x14ac:dyDescent="0.2">
      <c r="B100" s="23">
        <v>4</v>
      </c>
      <c r="C100" s="31" t="s">
        <v>145</v>
      </c>
      <c r="I100" s="22"/>
    </row>
    <row r="101" spans="2:9" x14ac:dyDescent="0.2">
      <c r="B101" s="23"/>
      <c r="I101" s="22"/>
    </row>
    <row r="102" spans="2:9" x14ac:dyDescent="0.2">
      <c r="B102" s="21" t="s">
        <v>3</v>
      </c>
      <c r="C102" s="15" t="s">
        <v>70</v>
      </c>
      <c r="I102" s="22"/>
    </row>
    <row r="103" spans="2:9" x14ac:dyDescent="0.2">
      <c r="B103" s="23"/>
      <c r="C103" s="31" t="s">
        <v>95</v>
      </c>
      <c r="I103" s="22"/>
    </row>
    <row r="104" spans="2:9" x14ac:dyDescent="0.2">
      <c r="B104" s="23"/>
      <c r="C104" s="31" t="s">
        <v>96</v>
      </c>
      <c r="I104" s="22"/>
    </row>
    <row r="105" spans="2:9" x14ac:dyDescent="0.2">
      <c r="B105" s="23"/>
      <c r="C105" s="31"/>
      <c r="I105" s="22"/>
    </row>
    <row r="106" spans="2:9" x14ac:dyDescent="0.2">
      <c r="B106" s="23"/>
      <c r="I106" s="22"/>
    </row>
    <row r="107" spans="2:9" x14ac:dyDescent="0.2">
      <c r="B107" s="24" t="s">
        <v>4</v>
      </c>
      <c r="C107" s="15" t="s">
        <v>91</v>
      </c>
      <c r="I107" s="22"/>
    </row>
    <row r="108" spans="2:9" x14ac:dyDescent="0.2">
      <c r="B108" s="23"/>
      <c r="C108" t="s">
        <v>62</v>
      </c>
      <c r="I108" s="22"/>
    </row>
    <row r="109" spans="2:9" x14ac:dyDescent="0.2">
      <c r="B109" s="24"/>
      <c r="C109" s="15"/>
      <c r="I109" s="22"/>
    </row>
    <row r="110" spans="2:9" x14ac:dyDescent="0.2">
      <c r="B110" s="25"/>
      <c r="C110" s="26"/>
      <c r="D110" s="26"/>
      <c r="E110" s="26"/>
      <c r="F110" s="26"/>
      <c r="G110" s="26"/>
      <c r="H110" s="26"/>
      <c r="I110" s="27"/>
    </row>
  </sheetData>
  <mergeCells count="10">
    <mergeCell ref="H3:I3"/>
    <mergeCell ref="B7:I7"/>
    <mergeCell ref="B78:I78"/>
    <mergeCell ref="B77:I77"/>
    <mergeCell ref="B5:I5"/>
    <mergeCell ref="B6:I6"/>
    <mergeCell ref="E60:H60"/>
    <mergeCell ref="E61:H61"/>
    <mergeCell ref="G68:H68"/>
    <mergeCell ref="G63:I63"/>
  </mergeCells>
  <phoneticPr fontId="15" type="noConversion"/>
  <pageMargins left="0.74803149606299213" right="0.35433070866141736" top="0.55118110236220474" bottom="0.51181102362204722" header="0.51181102362204722" footer="0.51181102362204722"/>
  <pageSetup paperSize="10000" scale="9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T590"/>
  <sheetViews>
    <sheetView zoomScale="112" zoomScaleNormal="112" workbookViewId="0">
      <pane ySplit="12" topLeftCell="A558" activePane="bottomLeft" state="frozen"/>
      <selection pane="bottomLeft" activeCell="F584" sqref="F584"/>
    </sheetView>
  </sheetViews>
  <sheetFormatPr defaultRowHeight="12.75" x14ac:dyDescent="0.2"/>
  <cols>
    <col min="1" max="1" width="3.85546875" style="468" customWidth="1"/>
    <col min="2" max="2" width="33.7109375" style="468" customWidth="1"/>
    <col min="3" max="4" width="12.5703125" style="468" customWidth="1"/>
    <col min="5" max="5" width="17.42578125" style="468" customWidth="1"/>
    <col min="6" max="6" width="21.28515625" style="468" customWidth="1"/>
    <col min="7" max="7" width="12.5703125" style="468" customWidth="1"/>
    <col min="8" max="8" width="12.5703125" style="489" customWidth="1"/>
    <col min="9" max="9" width="15.85546875" style="468" customWidth="1"/>
    <col min="10" max="10" width="19" style="468" customWidth="1"/>
    <col min="11" max="11" width="15.140625" style="468" customWidth="1"/>
    <col min="12" max="13" width="9.140625" style="468"/>
    <col min="14" max="14" width="9.5703125" style="468" customWidth="1"/>
    <col min="15" max="15" width="8.7109375" style="468" customWidth="1"/>
    <col min="16" max="16" width="9.140625" style="468"/>
    <col min="17" max="17" width="5.7109375" style="468" customWidth="1"/>
    <col min="18" max="18" width="13.28515625" style="468" customWidth="1"/>
    <col min="19" max="19" width="17.5703125" style="468" customWidth="1"/>
    <col min="20" max="20" width="12.5703125" style="490" bestFit="1" customWidth="1"/>
    <col min="21" max="16384" width="9.140625" style="468"/>
  </cols>
  <sheetData>
    <row r="1" spans="1:20" ht="15" x14ac:dyDescent="0.25">
      <c r="A1" s="929" t="s">
        <v>179</v>
      </c>
      <c r="B1" s="929"/>
      <c r="C1" s="929"/>
      <c r="D1" s="929"/>
      <c r="E1" s="929"/>
      <c r="F1" s="929"/>
      <c r="G1" s="929"/>
      <c r="H1" s="929"/>
      <c r="I1" s="929"/>
      <c r="J1" s="929"/>
      <c r="K1" s="929"/>
      <c r="L1" s="929"/>
      <c r="M1" s="929"/>
      <c r="N1" s="929"/>
      <c r="O1" s="929"/>
    </row>
    <row r="2" spans="1:20" ht="15" x14ac:dyDescent="0.25">
      <c r="A2" s="34"/>
      <c r="B2" s="35"/>
      <c r="C2" s="35"/>
      <c r="D2" s="35"/>
      <c r="E2" s="35"/>
      <c r="F2" s="35"/>
      <c r="G2" s="35"/>
      <c r="H2" s="34"/>
      <c r="I2" s="35"/>
      <c r="J2" s="35"/>
    </row>
    <row r="3" spans="1:20" ht="15" hidden="1" x14ac:dyDescent="0.25">
      <c r="A3" s="34"/>
      <c r="B3" s="35"/>
      <c r="C3" s="35"/>
      <c r="D3" s="35"/>
      <c r="E3" s="35"/>
      <c r="F3" s="35"/>
      <c r="G3" s="35"/>
      <c r="H3" s="34"/>
      <c r="I3" s="35"/>
      <c r="J3" s="35"/>
    </row>
    <row r="4" spans="1:20" ht="15" hidden="1" x14ac:dyDescent="0.25">
      <c r="A4" s="36" t="s">
        <v>115</v>
      </c>
      <c r="B4" s="35"/>
      <c r="C4" s="35" t="s">
        <v>301</v>
      </c>
      <c r="D4" s="35"/>
      <c r="E4" s="35"/>
      <c r="F4" s="35"/>
      <c r="G4" s="35"/>
      <c r="H4" s="34"/>
      <c r="I4" s="35"/>
      <c r="J4" s="35"/>
    </row>
    <row r="5" spans="1:20" ht="15" hidden="1" x14ac:dyDescent="0.25">
      <c r="A5" s="36" t="s">
        <v>117</v>
      </c>
      <c r="B5" s="35"/>
      <c r="C5" s="35" t="s">
        <v>300</v>
      </c>
      <c r="D5" s="35"/>
      <c r="E5" s="35"/>
      <c r="F5" s="35"/>
      <c r="G5" s="35"/>
      <c r="H5" s="34"/>
      <c r="I5" s="35"/>
      <c r="J5" s="35"/>
    </row>
    <row r="6" spans="1:20" ht="15" hidden="1" x14ac:dyDescent="0.25">
      <c r="A6" s="36" t="s">
        <v>118</v>
      </c>
      <c r="B6" s="35"/>
      <c r="C6" s="35" t="s">
        <v>921</v>
      </c>
      <c r="D6" s="35"/>
      <c r="E6" s="35"/>
      <c r="F6" s="35"/>
      <c r="G6" s="35"/>
      <c r="H6" s="34"/>
      <c r="I6" s="35"/>
      <c r="J6" s="35"/>
    </row>
    <row r="7" spans="1:20" ht="15" hidden="1" x14ac:dyDescent="0.25">
      <c r="A7" s="35" t="s">
        <v>119</v>
      </c>
      <c r="B7" s="35"/>
      <c r="C7" s="35" t="s">
        <v>922</v>
      </c>
      <c r="D7" s="35"/>
      <c r="E7" s="35"/>
      <c r="F7" s="35"/>
      <c r="G7" s="35"/>
      <c r="H7" s="34"/>
      <c r="I7" s="35"/>
      <c r="J7" s="35"/>
    </row>
    <row r="8" spans="1:20" ht="15" hidden="1" x14ac:dyDescent="0.25">
      <c r="A8" s="35" t="s">
        <v>134</v>
      </c>
      <c r="B8" s="35"/>
      <c r="C8" s="35" t="s">
        <v>299</v>
      </c>
      <c r="D8" s="35"/>
      <c r="E8" s="35"/>
      <c r="F8" s="35"/>
      <c r="G8" s="35"/>
      <c r="H8" s="34"/>
      <c r="I8" s="35"/>
      <c r="J8" s="35"/>
    </row>
    <row r="10" spans="1:20" ht="15" customHeight="1" x14ac:dyDescent="0.2">
      <c r="A10" s="927" t="s">
        <v>0</v>
      </c>
      <c r="B10" s="927" t="s">
        <v>135</v>
      </c>
      <c r="C10" s="927" t="s">
        <v>32</v>
      </c>
      <c r="D10" s="927"/>
      <c r="E10" s="927" t="s">
        <v>177</v>
      </c>
      <c r="F10" s="927" t="s">
        <v>136</v>
      </c>
      <c r="G10" s="927" t="s">
        <v>137</v>
      </c>
      <c r="H10" s="927" t="s">
        <v>125</v>
      </c>
      <c r="I10" s="927" t="s">
        <v>63</v>
      </c>
      <c r="J10" s="927" t="s">
        <v>140</v>
      </c>
      <c r="K10" s="927" t="s">
        <v>128</v>
      </c>
      <c r="L10" s="928" t="s">
        <v>126</v>
      </c>
      <c r="M10" s="928"/>
      <c r="N10" s="928"/>
      <c r="O10" s="928"/>
    </row>
    <row r="11" spans="1:20" s="491" customFormat="1" ht="45" x14ac:dyDescent="0.2">
      <c r="A11" s="927"/>
      <c r="B11" s="927"/>
      <c r="C11" s="37" t="s">
        <v>138</v>
      </c>
      <c r="D11" s="37" t="s">
        <v>139</v>
      </c>
      <c r="E11" s="927"/>
      <c r="F11" s="927"/>
      <c r="G11" s="927"/>
      <c r="H11" s="927"/>
      <c r="I11" s="927"/>
      <c r="J11" s="927"/>
      <c r="K11" s="927"/>
      <c r="L11" s="37" t="s">
        <v>129</v>
      </c>
      <c r="M11" s="37" t="s">
        <v>130</v>
      </c>
      <c r="N11" s="37" t="s">
        <v>131</v>
      </c>
      <c r="O11" s="37" t="s">
        <v>132</v>
      </c>
      <c r="T11" s="492"/>
    </row>
    <row r="12" spans="1:20" ht="15" x14ac:dyDescent="0.25">
      <c r="A12" s="40">
        <v>1</v>
      </c>
      <c r="B12" s="40">
        <v>2</v>
      </c>
      <c r="C12" s="40">
        <v>3</v>
      </c>
      <c r="D12" s="40">
        <v>4</v>
      </c>
      <c r="E12" s="40">
        <v>5</v>
      </c>
      <c r="F12" s="40">
        <v>6</v>
      </c>
      <c r="G12" s="40">
        <v>7</v>
      </c>
      <c r="H12" s="40">
        <v>8</v>
      </c>
      <c r="I12" s="40">
        <v>9</v>
      </c>
      <c r="J12" s="40" t="s">
        <v>178</v>
      </c>
      <c r="K12" s="40">
        <v>11</v>
      </c>
      <c r="L12" s="40">
        <v>12</v>
      </c>
      <c r="M12" s="40">
        <v>13</v>
      </c>
      <c r="N12" s="40">
        <v>14</v>
      </c>
      <c r="O12" s="40">
        <v>15</v>
      </c>
    </row>
    <row r="13" spans="1:20" ht="12" customHeight="1" x14ac:dyDescent="0.25">
      <c r="A13" s="460">
        <v>1</v>
      </c>
      <c r="B13" s="461" t="s">
        <v>1012</v>
      </c>
      <c r="C13" s="462" t="s">
        <v>1096</v>
      </c>
      <c r="D13" s="463"/>
      <c r="E13" s="462"/>
      <c r="F13" s="461" t="s">
        <v>1049</v>
      </c>
      <c r="G13" s="462"/>
      <c r="H13" s="736">
        <v>1</v>
      </c>
      <c r="I13" s="465">
        <v>261000</v>
      </c>
      <c r="J13" s="493">
        <f t="shared" ref="J13:J76" si="0">H13*I13</f>
        <v>261000</v>
      </c>
      <c r="K13" s="467">
        <v>130500</v>
      </c>
      <c r="L13" s="462"/>
      <c r="M13" s="462"/>
      <c r="N13" s="462"/>
      <c r="O13" s="465">
        <v>1</v>
      </c>
      <c r="Q13" s="469"/>
      <c r="R13" s="469"/>
      <c r="S13" s="470"/>
      <c r="T13" s="471"/>
    </row>
    <row r="14" spans="1:20" ht="12" customHeight="1" x14ac:dyDescent="0.25">
      <c r="A14" s="460">
        <v>2</v>
      </c>
      <c r="B14" s="461" t="s">
        <v>1013</v>
      </c>
      <c r="C14" s="462" t="s">
        <v>1097</v>
      </c>
      <c r="D14" s="463"/>
      <c r="E14" s="462"/>
      <c r="F14" s="461" t="s">
        <v>1049</v>
      </c>
      <c r="G14" s="462"/>
      <c r="H14" s="736">
        <v>1</v>
      </c>
      <c r="I14" s="465">
        <v>49800</v>
      </c>
      <c r="J14" s="493">
        <f t="shared" si="0"/>
        <v>49800</v>
      </c>
      <c r="K14" s="467">
        <v>24900</v>
      </c>
      <c r="L14" s="462"/>
      <c r="M14" s="462"/>
      <c r="N14" s="462"/>
      <c r="O14" s="465">
        <v>1</v>
      </c>
      <c r="Q14" s="469"/>
      <c r="R14" s="469"/>
      <c r="S14" s="470"/>
      <c r="T14" s="471"/>
    </row>
    <row r="15" spans="1:20" ht="12" customHeight="1" x14ac:dyDescent="0.25">
      <c r="A15" s="460">
        <v>3</v>
      </c>
      <c r="B15" s="461" t="s">
        <v>1014</v>
      </c>
      <c r="C15" s="462" t="s">
        <v>1098</v>
      </c>
      <c r="D15" s="463"/>
      <c r="E15" s="462"/>
      <c r="F15" s="461" t="s">
        <v>1050</v>
      </c>
      <c r="G15" s="462"/>
      <c r="H15" s="736">
        <v>1</v>
      </c>
      <c r="I15" s="465">
        <v>111000</v>
      </c>
      <c r="J15" s="493">
        <f t="shared" si="0"/>
        <v>111000</v>
      </c>
      <c r="K15" s="467">
        <v>55500</v>
      </c>
      <c r="L15" s="462"/>
      <c r="M15" s="462"/>
      <c r="N15" s="462"/>
      <c r="O15" s="465">
        <v>1</v>
      </c>
      <c r="Q15" s="469"/>
      <c r="R15" s="469"/>
      <c r="S15" s="470"/>
      <c r="T15" s="471"/>
    </row>
    <row r="16" spans="1:20" ht="12" customHeight="1" x14ac:dyDescent="0.25">
      <c r="A16" s="460">
        <v>4</v>
      </c>
      <c r="B16" s="461" t="s">
        <v>1015</v>
      </c>
      <c r="C16" s="462" t="s">
        <v>1099</v>
      </c>
      <c r="D16" s="463"/>
      <c r="E16" s="464" t="s">
        <v>1421</v>
      </c>
      <c r="F16" s="461" t="s">
        <v>1050</v>
      </c>
      <c r="G16" s="462"/>
      <c r="H16" s="736">
        <v>1</v>
      </c>
      <c r="I16" s="465">
        <v>294600</v>
      </c>
      <c r="J16" s="493">
        <f t="shared" si="0"/>
        <v>294600</v>
      </c>
      <c r="K16" s="467">
        <v>147300</v>
      </c>
      <c r="L16" s="462"/>
      <c r="M16" s="465">
        <v>1</v>
      </c>
      <c r="N16" s="462"/>
      <c r="O16" s="462"/>
      <c r="Q16" s="469"/>
      <c r="R16" s="469"/>
      <c r="S16" s="470"/>
      <c r="T16" s="471"/>
    </row>
    <row r="17" spans="1:20" ht="12" customHeight="1" x14ac:dyDescent="0.25">
      <c r="A17" s="460">
        <v>5</v>
      </c>
      <c r="B17" s="461" t="s">
        <v>1016</v>
      </c>
      <c r="C17" s="462" t="s">
        <v>1100</v>
      </c>
      <c r="D17" s="463"/>
      <c r="E17" s="462"/>
      <c r="F17" s="461" t="s">
        <v>1050</v>
      </c>
      <c r="G17" s="462"/>
      <c r="H17" s="736">
        <v>1</v>
      </c>
      <c r="I17" s="465">
        <v>180000</v>
      </c>
      <c r="J17" s="493">
        <f t="shared" si="0"/>
        <v>180000</v>
      </c>
      <c r="K17" s="467">
        <v>90000</v>
      </c>
      <c r="L17" s="462"/>
      <c r="M17" s="462"/>
      <c r="N17" s="462"/>
      <c r="O17" s="465">
        <v>1</v>
      </c>
      <c r="Q17" s="469"/>
      <c r="R17" s="469"/>
      <c r="S17" s="470"/>
      <c r="T17" s="471"/>
    </row>
    <row r="18" spans="1:20" ht="12" customHeight="1" x14ac:dyDescent="0.25">
      <c r="A18" s="460">
        <v>6</v>
      </c>
      <c r="B18" s="461" t="s">
        <v>1017</v>
      </c>
      <c r="C18" s="462" t="s">
        <v>1101</v>
      </c>
      <c r="D18" s="463"/>
      <c r="E18" s="462"/>
      <c r="F18" s="461" t="s">
        <v>1050</v>
      </c>
      <c r="G18" s="462"/>
      <c r="H18" s="736">
        <v>1</v>
      </c>
      <c r="I18" s="465">
        <v>1211400</v>
      </c>
      <c r="J18" s="493">
        <f t="shared" si="0"/>
        <v>1211400</v>
      </c>
      <c r="K18" s="467">
        <v>605700</v>
      </c>
      <c r="L18" s="462"/>
      <c r="M18" s="462"/>
      <c r="N18" s="462"/>
      <c r="O18" s="465">
        <v>1</v>
      </c>
      <c r="Q18" s="469"/>
      <c r="R18" s="469"/>
      <c r="S18" s="470"/>
      <c r="T18" s="471"/>
    </row>
    <row r="19" spans="1:20" ht="12" customHeight="1" x14ac:dyDescent="0.25">
      <c r="A19" s="460">
        <v>7</v>
      </c>
      <c r="B19" s="461" t="s">
        <v>1017</v>
      </c>
      <c r="C19" s="462" t="s">
        <v>1101</v>
      </c>
      <c r="D19" s="463"/>
      <c r="E19" s="462"/>
      <c r="F19" s="461" t="s">
        <v>1050</v>
      </c>
      <c r="G19" s="462"/>
      <c r="H19" s="736">
        <v>1</v>
      </c>
      <c r="I19" s="465">
        <v>7135800</v>
      </c>
      <c r="J19" s="493">
        <f t="shared" si="0"/>
        <v>7135800</v>
      </c>
      <c r="K19" s="467">
        <v>3567900</v>
      </c>
      <c r="L19" s="462"/>
      <c r="M19" s="462"/>
      <c r="N19" s="462"/>
      <c r="O19" s="465">
        <v>1</v>
      </c>
      <c r="Q19" s="469"/>
      <c r="R19" s="469"/>
      <c r="S19" s="470"/>
      <c r="T19" s="471"/>
    </row>
    <row r="20" spans="1:20" ht="12" customHeight="1" x14ac:dyDescent="0.25">
      <c r="A20" s="460">
        <v>8</v>
      </c>
      <c r="B20" s="461" t="s">
        <v>1018</v>
      </c>
      <c r="C20" s="462" t="s">
        <v>1102</v>
      </c>
      <c r="D20" s="463"/>
      <c r="E20" s="462"/>
      <c r="F20" s="461" t="s">
        <v>1050</v>
      </c>
      <c r="G20" s="462"/>
      <c r="H20" s="736">
        <v>1</v>
      </c>
      <c r="I20" s="465">
        <v>3513000</v>
      </c>
      <c r="J20" s="493">
        <f t="shared" si="0"/>
        <v>3513000</v>
      </c>
      <c r="K20" s="467">
        <v>1756500</v>
      </c>
      <c r="L20" s="462"/>
      <c r="M20" s="462"/>
      <c r="N20" s="462"/>
      <c r="O20" s="465">
        <v>1</v>
      </c>
      <c r="Q20" s="469"/>
      <c r="R20" s="469"/>
      <c r="S20" s="470"/>
      <c r="T20" s="471"/>
    </row>
    <row r="21" spans="1:20" ht="12" customHeight="1" x14ac:dyDescent="0.25">
      <c r="A21" s="460">
        <v>9</v>
      </c>
      <c r="B21" s="461" t="s">
        <v>1019</v>
      </c>
      <c r="C21" s="462" t="s">
        <v>1103</v>
      </c>
      <c r="D21" s="463"/>
      <c r="E21" s="462"/>
      <c r="F21" s="461" t="s">
        <v>1049</v>
      </c>
      <c r="G21" s="462"/>
      <c r="H21" s="736">
        <v>1</v>
      </c>
      <c r="I21" s="465">
        <v>14400000</v>
      </c>
      <c r="J21" s="493">
        <f t="shared" si="0"/>
        <v>14400000</v>
      </c>
      <c r="K21" s="467">
        <v>7200000</v>
      </c>
      <c r="L21" s="462"/>
      <c r="M21" s="462"/>
      <c r="N21" s="462"/>
      <c r="O21" s="465">
        <v>1</v>
      </c>
      <c r="Q21" s="469"/>
      <c r="R21" s="469"/>
      <c r="S21" s="470"/>
      <c r="T21" s="471"/>
    </row>
    <row r="22" spans="1:20" ht="12" customHeight="1" x14ac:dyDescent="0.25">
      <c r="A22" s="460">
        <v>10</v>
      </c>
      <c r="B22" s="461" t="s">
        <v>1020</v>
      </c>
      <c r="C22" s="462" t="s">
        <v>1104</v>
      </c>
      <c r="D22" s="463"/>
      <c r="E22" s="464" t="s">
        <v>1429</v>
      </c>
      <c r="F22" s="461" t="s">
        <v>1049</v>
      </c>
      <c r="G22" s="462"/>
      <c r="H22" s="736">
        <v>1</v>
      </c>
      <c r="I22" s="465">
        <v>847800</v>
      </c>
      <c r="J22" s="493">
        <f t="shared" si="0"/>
        <v>847800</v>
      </c>
      <c r="K22" s="467">
        <v>423900</v>
      </c>
      <c r="L22" s="465">
        <v>1</v>
      </c>
      <c r="M22" s="462"/>
      <c r="N22" s="462"/>
      <c r="O22" s="462"/>
      <c r="Q22" s="469"/>
      <c r="R22" s="469"/>
      <c r="S22" s="470"/>
      <c r="T22" s="471"/>
    </row>
    <row r="23" spans="1:20" ht="12" customHeight="1" x14ac:dyDescent="0.25">
      <c r="A23" s="460">
        <v>11</v>
      </c>
      <c r="B23" s="461" t="s">
        <v>1020</v>
      </c>
      <c r="C23" s="462" t="s">
        <v>1104</v>
      </c>
      <c r="D23" s="463"/>
      <c r="E23" s="464" t="s">
        <v>1429</v>
      </c>
      <c r="F23" s="461" t="s">
        <v>1049</v>
      </c>
      <c r="G23" s="462"/>
      <c r="H23" s="736">
        <v>1</v>
      </c>
      <c r="I23" s="465">
        <v>792000</v>
      </c>
      <c r="J23" s="493">
        <f t="shared" si="0"/>
        <v>792000</v>
      </c>
      <c r="K23" s="467">
        <v>396000</v>
      </c>
      <c r="L23" s="465">
        <v>1</v>
      </c>
      <c r="M23" s="462"/>
      <c r="N23" s="462"/>
      <c r="O23" s="462"/>
      <c r="Q23" s="469"/>
      <c r="R23" s="469"/>
      <c r="S23" s="470"/>
      <c r="T23" s="471"/>
    </row>
    <row r="24" spans="1:20" ht="12" customHeight="1" x14ac:dyDescent="0.25">
      <c r="A24" s="460">
        <v>12</v>
      </c>
      <c r="B24" s="461" t="s">
        <v>1021</v>
      </c>
      <c r="C24" s="462" t="s">
        <v>1105</v>
      </c>
      <c r="D24" s="463"/>
      <c r="E24" s="464" t="s">
        <v>1308</v>
      </c>
      <c r="F24" s="461" t="s">
        <v>1049</v>
      </c>
      <c r="G24" s="462"/>
      <c r="H24" s="736">
        <v>1</v>
      </c>
      <c r="I24" s="465">
        <v>307200</v>
      </c>
      <c r="J24" s="493">
        <f t="shared" si="0"/>
        <v>307200</v>
      </c>
      <c r="K24" s="467">
        <v>153600</v>
      </c>
      <c r="L24" s="465">
        <v>1</v>
      </c>
      <c r="M24" s="462"/>
      <c r="N24" s="462"/>
      <c r="O24" s="462"/>
      <c r="Q24" s="469"/>
      <c r="R24" s="469"/>
      <c r="S24" s="470"/>
      <c r="T24" s="471"/>
    </row>
    <row r="25" spans="1:20" ht="12" customHeight="1" x14ac:dyDescent="0.25">
      <c r="A25" s="460">
        <v>13</v>
      </c>
      <c r="B25" s="461" t="s">
        <v>1021</v>
      </c>
      <c r="C25" s="462" t="s">
        <v>1105</v>
      </c>
      <c r="D25" s="463"/>
      <c r="E25" s="464" t="s">
        <v>1308</v>
      </c>
      <c r="F25" s="461" t="s">
        <v>1049</v>
      </c>
      <c r="G25" s="462"/>
      <c r="H25" s="736">
        <v>1</v>
      </c>
      <c r="I25" s="465">
        <v>831600</v>
      </c>
      <c r="J25" s="493">
        <f t="shared" si="0"/>
        <v>831600</v>
      </c>
      <c r="K25" s="467">
        <v>415800</v>
      </c>
      <c r="L25" s="465">
        <v>1</v>
      </c>
      <c r="M25" s="462"/>
      <c r="N25" s="462"/>
      <c r="O25" s="462"/>
      <c r="Q25" s="469"/>
      <c r="R25" s="469"/>
      <c r="S25" s="470"/>
      <c r="T25" s="471"/>
    </row>
    <row r="26" spans="1:20" ht="12" customHeight="1" x14ac:dyDescent="0.25">
      <c r="A26" s="460">
        <v>14</v>
      </c>
      <c r="B26" s="461" t="s">
        <v>1022</v>
      </c>
      <c r="C26" s="462" t="s">
        <v>1106</v>
      </c>
      <c r="D26" s="463"/>
      <c r="E26" s="464" t="s">
        <v>1450</v>
      </c>
      <c r="F26" s="461" t="s">
        <v>1049</v>
      </c>
      <c r="G26" s="462"/>
      <c r="H26" s="736">
        <v>1</v>
      </c>
      <c r="I26" s="465">
        <v>266400</v>
      </c>
      <c r="J26" s="493">
        <f t="shared" si="0"/>
        <v>266400</v>
      </c>
      <c r="K26" s="467">
        <v>133200</v>
      </c>
      <c r="L26" s="465">
        <v>1</v>
      </c>
      <c r="M26" s="462"/>
      <c r="N26" s="462"/>
      <c r="O26" s="462"/>
      <c r="Q26" s="469"/>
      <c r="R26" s="469"/>
      <c r="S26" s="470"/>
      <c r="T26" s="471"/>
    </row>
    <row r="27" spans="1:20" ht="12" customHeight="1" x14ac:dyDescent="0.25">
      <c r="A27" s="460">
        <v>15</v>
      </c>
      <c r="B27" s="461" t="s">
        <v>1022</v>
      </c>
      <c r="C27" s="462" t="s">
        <v>1106</v>
      </c>
      <c r="D27" s="463"/>
      <c r="E27" s="464" t="s">
        <v>1450</v>
      </c>
      <c r="F27" s="461" t="s">
        <v>1049</v>
      </c>
      <c r="G27" s="462"/>
      <c r="H27" s="736">
        <v>1</v>
      </c>
      <c r="I27" s="465">
        <v>266400</v>
      </c>
      <c r="J27" s="493">
        <f t="shared" si="0"/>
        <v>266400</v>
      </c>
      <c r="K27" s="467">
        <v>133200</v>
      </c>
      <c r="L27" s="465">
        <v>1</v>
      </c>
      <c r="M27" s="462"/>
      <c r="N27" s="462"/>
      <c r="O27" s="462"/>
      <c r="Q27" s="469"/>
      <c r="R27" s="469"/>
      <c r="S27" s="470"/>
      <c r="T27" s="471"/>
    </row>
    <row r="28" spans="1:20" ht="12" customHeight="1" x14ac:dyDescent="0.25">
      <c r="A28" s="460">
        <v>16</v>
      </c>
      <c r="B28" s="461" t="s">
        <v>1022</v>
      </c>
      <c r="C28" s="462" t="s">
        <v>1106</v>
      </c>
      <c r="D28" s="463"/>
      <c r="E28" s="464" t="s">
        <v>1450</v>
      </c>
      <c r="F28" s="461" t="s">
        <v>1049</v>
      </c>
      <c r="G28" s="462"/>
      <c r="H28" s="736">
        <v>1</v>
      </c>
      <c r="I28" s="465">
        <v>229800</v>
      </c>
      <c r="J28" s="493">
        <f t="shared" si="0"/>
        <v>229800</v>
      </c>
      <c r="K28" s="467">
        <v>114900</v>
      </c>
      <c r="L28" s="465">
        <v>1</v>
      </c>
      <c r="M28" s="462"/>
      <c r="N28" s="462"/>
      <c r="O28" s="462"/>
      <c r="Q28" s="469"/>
      <c r="R28" s="469"/>
      <c r="S28" s="470"/>
      <c r="T28" s="471"/>
    </row>
    <row r="29" spans="1:20" ht="12" customHeight="1" x14ac:dyDescent="0.25">
      <c r="A29" s="460">
        <v>17</v>
      </c>
      <c r="B29" s="461" t="s">
        <v>1023</v>
      </c>
      <c r="C29" s="462" t="s">
        <v>1107</v>
      </c>
      <c r="D29" s="463"/>
      <c r="E29" s="464" t="s">
        <v>1451</v>
      </c>
      <c r="F29" s="461" t="s">
        <v>1049</v>
      </c>
      <c r="G29" s="462"/>
      <c r="H29" s="736">
        <v>1</v>
      </c>
      <c r="I29" s="465">
        <v>1942800</v>
      </c>
      <c r="J29" s="493">
        <f t="shared" si="0"/>
        <v>1942800</v>
      </c>
      <c r="K29" s="467">
        <v>971400</v>
      </c>
      <c r="L29" s="462"/>
      <c r="M29" s="465">
        <v>1</v>
      </c>
      <c r="N29" s="462"/>
      <c r="O29" s="462"/>
      <c r="Q29" s="469"/>
      <c r="R29" s="469"/>
      <c r="S29" s="470"/>
      <c r="T29" s="471"/>
    </row>
    <row r="30" spans="1:20" ht="12" customHeight="1" x14ac:dyDescent="0.25">
      <c r="A30" s="460">
        <v>18</v>
      </c>
      <c r="B30" s="461" t="s">
        <v>1024</v>
      </c>
      <c r="C30" s="462" t="s">
        <v>1108</v>
      </c>
      <c r="D30" s="463"/>
      <c r="E30" s="464" t="s">
        <v>1452</v>
      </c>
      <c r="F30" s="461" t="s">
        <v>1049</v>
      </c>
      <c r="G30" s="462"/>
      <c r="H30" s="736">
        <v>1</v>
      </c>
      <c r="I30" s="465">
        <v>631200</v>
      </c>
      <c r="J30" s="493">
        <f t="shared" si="0"/>
        <v>631200</v>
      </c>
      <c r="K30" s="467">
        <v>315600</v>
      </c>
      <c r="L30" s="462"/>
      <c r="M30" s="462"/>
      <c r="N30" s="465">
        <v>1</v>
      </c>
      <c r="O30" s="462"/>
      <c r="Q30" s="469"/>
      <c r="R30" s="469"/>
      <c r="S30" s="470"/>
      <c r="T30" s="471"/>
    </row>
    <row r="31" spans="1:20" ht="12" customHeight="1" x14ac:dyDescent="0.25">
      <c r="A31" s="460">
        <v>19</v>
      </c>
      <c r="B31" s="461" t="s">
        <v>1024</v>
      </c>
      <c r="C31" s="462" t="s">
        <v>1108</v>
      </c>
      <c r="D31" s="463"/>
      <c r="E31" s="464" t="s">
        <v>1400</v>
      </c>
      <c r="F31" s="461" t="s">
        <v>1049</v>
      </c>
      <c r="G31" s="462"/>
      <c r="H31" s="736">
        <v>1</v>
      </c>
      <c r="I31" s="465">
        <v>315600</v>
      </c>
      <c r="J31" s="493">
        <f t="shared" si="0"/>
        <v>315600</v>
      </c>
      <c r="K31" s="467">
        <v>157800</v>
      </c>
      <c r="L31" s="462"/>
      <c r="M31" s="462"/>
      <c r="N31" s="465">
        <v>1</v>
      </c>
      <c r="O31" s="462"/>
      <c r="Q31" s="469"/>
      <c r="R31" s="469"/>
      <c r="S31" s="470"/>
      <c r="T31" s="471"/>
    </row>
    <row r="32" spans="1:20" ht="12" customHeight="1" x14ac:dyDescent="0.25">
      <c r="A32" s="460">
        <v>20</v>
      </c>
      <c r="B32" s="461" t="s">
        <v>1024</v>
      </c>
      <c r="C32" s="462" t="s">
        <v>1108</v>
      </c>
      <c r="D32" s="463"/>
      <c r="E32" s="464" t="s">
        <v>1400</v>
      </c>
      <c r="F32" s="461" t="s">
        <v>1049</v>
      </c>
      <c r="G32" s="462"/>
      <c r="H32" s="736">
        <v>1</v>
      </c>
      <c r="I32" s="465">
        <v>100800</v>
      </c>
      <c r="J32" s="493">
        <f t="shared" si="0"/>
        <v>100800</v>
      </c>
      <c r="K32" s="467">
        <v>50400</v>
      </c>
      <c r="L32" s="462"/>
      <c r="M32" s="462"/>
      <c r="N32" s="465">
        <v>1</v>
      </c>
      <c r="O32" s="462"/>
      <c r="Q32" s="469"/>
      <c r="R32" s="469"/>
      <c r="S32" s="470"/>
      <c r="T32" s="471"/>
    </row>
    <row r="33" spans="1:20" ht="12" customHeight="1" x14ac:dyDescent="0.25">
      <c r="A33" s="460">
        <v>21</v>
      </c>
      <c r="B33" s="461" t="s">
        <v>1024</v>
      </c>
      <c r="C33" s="462" t="s">
        <v>1108</v>
      </c>
      <c r="D33" s="463"/>
      <c r="E33" s="464" t="s">
        <v>1400</v>
      </c>
      <c r="F33" s="461" t="s">
        <v>1049</v>
      </c>
      <c r="G33" s="462"/>
      <c r="H33" s="736">
        <v>1</v>
      </c>
      <c r="I33" s="465">
        <v>631200</v>
      </c>
      <c r="J33" s="493">
        <f t="shared" si="0"/>
        <v>631200</v>
      </c>
      <c r="K33" s="467">
        <v>315600</v>
      </c>
      <c r="L33" s="462"/>
      <c r="M33" s="462"/>
      <c r="N33" s="465">
        <v>1</v>
      </c>
      <c r="O33" s="462"/>
      <c r="Q33" s="469"/>
      <c r="R33" s="469"/>
      <c r="S33" s="470"/>
      <c r="T33" s="471"/>
    </row>
    <row r="34" spans="1:20" ht="12" customHeight="1" x14ac:dyDescent="0.25">
      <c r="A34" s="460">
        <v>22</v>
      </c>
      <c r="B34" s="461" t="s">
        <v>1024</v>
      </c>
      <c r="C34" s="462" t="s">
        <v>1108</v>
      </c>
      <c r="D34" s="463"/>
      <c r="E34" s="464" t="s">
        <v>1400</v>
      </c>
      <c r="F34" s="461" t="s">
        <v>1049</v>
      </c>
      <c r="G34" s="462"/>
      <c r="H34" s="736">
        <v>1</v>
      </c>
      <c r="I34" s="465">
        <v>506400</v>
      </c>
      <c r="J34" s="493">
        <f t="shared" si="0"/>
        <v>506400</v>
      </c>
      <c r="K34" s="467">
        <v>253200</v>
      </c>
      <c r="L34" s="462"/>
      <c r="M34" s="462"/>
      <c r="N34" s="465">
        <v>1</v>
      </c>
      <c r="O34" s="462"/>
      <c r="Q34" s="469"/>
      <c r="R34" s="469"/>
      <c r="S34" s="470"/>
      <c r="T34" s="471"/>
    </row>
    <row r="35" spans="1:20" ht="12" customHeight="1" x14ac:dyDescent="0.25">
      <c r="A35" s="460">
        <v>23</v>
      </c>
      <c r="B35" s="461" t="s">
        <v>1024</v>
      </c>
      <c r="C35" s="462" t="s">
        <v>1108</v>
      </c>
      <c r="D35" s="463"/>
      <c r="E35" s="464" t="s">
        <v>1400</v>
      </c>
      <c r="F35" s="461" t="s">
        <v>1049</v>
      </c>
      <c r="G35" s="462"/>
      <c r="H35" s="736">
        <v>1</v>
      </c>
      <c r="I35" s="465">
        <v>198000</v>
      </c>
      <c r="J35" s="493">
        <f t="shared" si="0"/>
        <v>198000</v>
      </c>
      <c r="K35" s="467">
        <v>99000</v>
      </c>
      <c r="L35" s="462"/>
      <c r="M35" s="462"/>
      <c r="N35" s="465">
        <v>1</v>
      </c>
      <c r="O35" s="462"/>
      <c r="Q35" s="469"/>
      <c r="R35" s="469"/>
      <c r="S35" s="470"/>
      <c r="T35" s="471"/>
    </row>
    <row r="36" spans="1:20" ht="12" customHeight="1" x14ac:dyDescent="0.25">
      <c r="A36" s="460">
        <v>24</v>
      </c>
      <c r="B36" s="461" t="s">
        <v>1024</v>
      </c>
      <c r="C36" s="462" t="s">
        <v>1108</v>
      </c>
      <c r="D36" s="463"/>
      <c r="E36" s="464" t="s">
        <v>1450</v>
      </c>
      <c r="F36" s="461" t="s">
        <v>1049</v>
      </c>
      <c r="G36" s="462"/>
      <c r="H36" s="736">
        <v>1</v>
      </c>
      <c r="I36" s="465">
        <v>198000</v>
      </c>
      <c r="J36" s="493">
        <f t="shared" si="0"/>
        <v>198000</v>
      </c>
      <c r="K36" s="467">
        <v>99000</v>
      </c>
      <c r="L36" s="465">
        <v>1</v>
      </c>
      <c r="M36" s="462"/>
      <c r="N36" s="462"/>
      <c r="O36" s="462"/>
      <c r="Q36" s="469"/>
      <c r="R36" s="469"/>
      <c r="S36" s="470"/>
      <c r="T36" s="471"/>
    </row>
    <row r="37" spans="1:20" ht="12" customHeight="1" x14ac:dyDescent="0.25">
      <c r="A37" s="460">
        <v>25</v>
      </c>
      <c r="B37" s="461" t="s">
        <v>1024</v>
      </c>
      <c r="C37" s="462" t="s">
        <v>1108</v>
      </c>
      <c r="D37" s="463"/>
      <c r="E37" s="464" t="s">
        <v>1450</v>
      </c>
      <c r="F37" s="461" t="s">
        <v>1049</v>
      </c>
      <c r="G37" s="462"/>
      <c r="H37" s="736">
        <v>1</v>
      </c>
      <c r="I37" s="465">
        <v>198000</v>
      </c>
      <c r="J37" s="493">
        <f t="shared" si="0"/>
        <v>198000</v>
      </c>
      <c r="K37" s="467">
        <v>99000</v>
      </c>
      <c r="L37" s="465">
        <v>1</v>
      </c>
      <c r="M37" s="462"/>
      <c r="N37" s="462"/>
      <c r="O37" s="462"/>
      <c r="Q37" s="469"/>
      <c r="R37" s="469"/>
      <c r="S37" s="470"/>
      <c r="T37" s="471"/>
    </row>
    <row r="38" spans="1:20" ht="12" customHeight="1" x14ac:dyDescent="0.25">
      <c r="A38" s="460">
        <v>26</v>
      </c>
      <c r="B38" s="461" t="s">
        <v>1024</v>
      </c>
      <c r="C38" s="462" t="s">
        <v>1108</v>
      </c>
      <c r="D38" s="463"/>
      <c r="E38" s="464" t="s">
        <v>1451</v>
      </c>
      <c r="F38" s="461" t="s">
        <v>1049</v>
      </c>
      <c r="G38" s="462"/>
      <c r="H38" s="736">
        <v>1</v>
      </c>
      <c r="I38" s="465">
        <v>302400</v>
      </c>
      <c r="J38" s="493">
        <f t="shared" si="0"/>
        <v>302400</v>
      </c>
      <c r="K38" s="467">
        <v>151200</v>
      </c>
      <c r="L38" s="465">
        <v>1</v>
      </c>
      <c r="M38" s="462"/>
      <c r="N38" s="462"/>
      <c r="O38" s="462"/>
      <c r="Q38" s="469"/>
      <c r="R38" s="469"/>
      <c r="S38" s="470"/>
      <c r="T38" s="471"/>
    </row>
    <row r="39" spans="1:20" ht="12" customHeight="1" x14ac:dyDescent="0.25">
      <c r="A39" s="460">
        <v>27</v>
      </c>
      <c r="B39" s="461" t="s">
        <v>1024</v>
      </c>
      <c r="C39" s="462" t="s">
        <v>1108</v>
      </c>
      <c r="D39" s="463"/>
      <c r="E39" s="464" t="s">
        <v>1450</v>
      </c>
      <c r="F39" s="461" t="s">
        <v>1049</v>
      </c>
      <c r="G39" s="462"/>
      <c r="H39" s="736">
        <v>1</v>
      </c>
      <c r="I39" s="465">
        <v>50400</v>
      </c>
      <c r="J39" s="493">
        <f t="shared" si="0"/>
        <v>50400</v>
      </c>
      <c r="K39" s="467">
        <v>25200</v>
      </c>
      <c r="L39" s="465">
        <v>1</v>
      </c>
      <c r="M39" s="462"/>
      <c r="N39" s="462"/>
      <c r="O39" s="462"/>
      <c r="Q39" s="469"/>
      <c r="R39" s="469"/>
      <c r="S39" s="470"/>
      <c r="T39" s="471"/>
    </row>
    <row r="40" spans="1:20" ht="12" customHeight="1" x14ac:dyDescent="0.25">
      <c r="A40" s="460">
        <v>28</v>
      </c>
      <c r="B40" s="461" t="s">
        <v>1024</v>
      </c>
      <c r="C40" s="462" t="s">
        <v>1108</v>
      </c>
      <c r="D40" s="463"/>
      <c r="E40" s="464" t="s">
        <v>1451</v>
      </c>
      <c r="F40" s="461" t="s">
        <v>1049</v>
      </c>
      <c r="G40" s="462"/>
      <c r="H40" s="736">
        <v>1</v>
      </c>
      <c r="I40" s="465">
        <v>631200</v>
      </c>
      <c r="J40" s="493">
        <f t="shared" si="0"/>
        <v>631200</v>
      </c>
      <c r="K40" s="467">
        <v>315600</v>
      </c>
      <c r="L40" s="465">
        <v>1</v>
      </c>
      <c r="M40" s="462"/>
      <c r="N40" s="462"/>
      <c r="O40" s="462"/>
      <c r="Q40" s="469"/>
      <c r="R40" s="469"/>
      <c r="S40" s="470"/>
      <c r="T40" s="471"/>
    </row>
    <row r="41" spans="1:20" ht="12" customHeight="1" x14ac:dyDescent="0.25">
      <c r="A41" s="460">
        <v>29</v>
      </c>
      <c r="B41" s="461" t="s">
        <v>1025</v>
      </c>
      <c r="C41" s="462" t="s">
        <v>1109</v>
      </c>
      <c r="D41" s="463"/>
      <c r="E41" s="462"/>
      <c r="F41" s="461" t="s">
        <v>1051</v>
      </c>
      <c r="G41" s="462"/>
      <c r="H41" s="736">
        <v>1</v>
      </c>
      <c r="I41" s="465">
        <v>82800</v>
      </c>
      <c r="J41" s="493">
        <f t="shared" si="0"/>
        <v>82800</v>
      </c>
      <c r="K41" s="467">
        <v>41400</v>
      </c>
      <c r="L41" s="462"/>
      <c r="M41" s="462"/>
      <c r="N41" s="462"/>
      <c r="O41" s="465">
        <v>1</v>
      </c>
      <c r="Q41" s="469"/>
      <c r="R41" s="469"/>
      <c r="S41" s="470"/>
      <c r="T41" s="471"/>
    </row>
    <row r="42" spans="1:20" ht="12" customHeight="1" x14ac:dyDescent="0.25">
      <c r="A42" s="460">
        <v>30</v>
      </c>
      <c r="B42" s="461" t="s">
        <v>1025</v>
      </c>
      <c r="C42" s="462" t="s">
        <v>1109</v>
      </c>
      <c r="D42" s="463"/>
      <c r="E42" s="462"/>
      <c r="F42" s="461" t="s">
        <v>1051</v>
      </c>
      <c r="G42" s="462"/>
      <c r="H42" s="736">
        <v>1</v>
      </c>
      <c r="I42" s="465">
        <v>91800</v>
      </c>
      <c r="J42" s="493">
        <f t="shared" si="0"/>
        <v>91800</v>
      </c>
      <c r="K42" s="467">
        <v>45900</v>
      </c>
      <c r="L42" s="462"/>
      <c r="M42" s="462"/>
      <c r="N42" s="462"/>
      <c r="O42" s="465">
        <v>1</v>
      </c>
      <c r="Q42" s="469"/>
      <c r="R42" s="469"/>
      <c r="S42" s="470"/>
      <c r="T42" s="471"/>
    </row>
    <row r="43" spans="1:20" ht="12" customHeight="1" x14ac:dyDescent="0.25">
      <c r="A43" s="460">
        <v>31</v>
      </c>
      <c r="B43" s="461" t="s">
        <v>1026</v>
      </c>
      <c r="C43" s="462" t="s">
        <v>1110</v>
      </c>
      <c r="D43" s="463"/>
      <c r="E43" s="464" t="s">
        <v>1453</v>
      </c>
      <c r="F43" s="461" t="s">
        <v>1051</v>
      </c>
      <c r="G43" s="462"/>
      <c r="H43" s="736">
        <v>1</v>
      </c>
      <c r="I43" s="465">
        <v>15000</v>
      </c>
      <c r="J43" s="493">
        <f t="shared" si="0"/>
        <v>15000</v>
      </c>
      <c r="K43" s="467">
        <v>7500</v>
      </c>
      <c r="L43" s="465">
        <v>1</v>
      </c>
      <c r="M43" s="462"/>
      <c r="N43" s="462"/>
      <c r="O43" s="462"/>
      <c r="Q43" s="469"/>
      <c r="R43" s="469"/>
      <c r="S43" s="470"/>
      <c r="T43" s="471"/>
    </row>
    <row r="44" spans="1:20" ht="12" customHeight="1" x14ac:dyDescent="0.25">
      <c r="A44" s="460">
        <v>32</v>
      </c>
      <c r="B44" s="461" t="s">
        <v>1026</v>
      </c>
      <c r="C44" s="462" t="s">
        <v>1110</v>
      </c>
      <c r="D44" s="463"/>
      <c r="E44" s="464" t="s">
        <v>1453</v>
      </c>
      <c r="F44" s="461" t="s">
        <v>1051</v>
      </c>
      <c r="G44" s="462"/>
      <c r="H44" s="736">
        <v>1</v>
      </c>
      <c r="I44" s="465">
        <v>15000</v>
      </c>
      <c r="J44" s="493">
        <f t="shared" si="0"/>
        <v>15000</v>
      </c>
      <c r="K44" s="467">
        <v>7500</v>
      </c>
      <c r="L44" s="465">
        <v>1</v>
      </c>
      <c r="M44" s="462"/>
      <c r="N44" s="462"/>
      <c r="O44" s="462"/>
      <c r="Q44" s="469"/>
      <c r="R44" s="469"/>
      <c r="S44" s="470"/>
      <c r="T44" s="471"/>
    </row>
    <row r="45" spans="1:20" ht="12" customHeight="1" x14ac:dyDescent="0.25">
      <c r="A45" s="460">
        <v>33</v>
      </c>
      <c r="B45" s="461" t="s">
        <v>1026</v>
      </c>
      <c r="C45" s="462" t="s">
        <v>1110</v>
      </c>
      <c r="D45" s="463"/>
      <c r="E45" s="464" t="s">
        <v>1453</v>
      </c>
      <c r="F45" s="461" t="s">
        <v>1051</v>
      </c>
      <c r="G45" s="462"/>
      <c r="H45" s="736">
        <v>1</v>
      </c>
      <c r="I45" s="465">
        <v>15000</v>
      </c>
      <c r="J45" s="493">
        <f t="shared" si="0"/>
        <v>15000</v>
      </c>
      <c r="K45" s="467">
        <v>7500</v>
      </c>
      <c r="L45" s="465">
        <v>1</v>
      </c>
      <c r="M45" s="462"/>
      <c r="N45" s="462"/>
      <c r="O45" s="462"/>
      <c r="Q45" s="469"/>
      <c r="R45" s="469"/>
      <c r="S45" s="470"/>
      <c r="T45" s="471"/>
    </row>
    <row r="46" spans="1:20" ht="12" customHeight="1" x14ac:dyDescent="0.25">
      <c r="A46" s="460">
        <v>34</v>
      </c>
      <c r="B46" s="461" t="s">
        <v>1026</v>
      </c>
      <c r="C46" s="462" t="s">
        <v>1110</v>
      </c>
      <c r="D46" s="463"/>
      <c r="E46" s="464" t="s">
        <v>1453</v>
      </c>
      <c r="F46" s="461" t="s">
        <v>1051</v>
      </c>
      <c r="G46" s="462"/>
      <c r="H46" s="736">
        <v>1</v>
      </c>
      <c r="I46" s="465">
        <v>15000</v>
      </c>
      <c r="J46" s="493">
        <f t="shared" si="0"/>
        <v>15000</v>
      </c>
      <c r="K46" s="467">
        <v>7500</v>
      </c>
      <c r="L46" s="465">
        <v>1</v>
      </c>
      <c r="M46" s="462"/>
      <c r="N46" s="462"/>
      <c r="O46" s="462"/>
      <c r="Q46" s="469"/>
      <c r="R46" s="469"/>
      <c r="S46" s="470"/>
      <c r="T46" s="471"/>
    </row>
    <row r="47" spans="1:20" ht="12" customHeight="1" x14ac:dyDescent="0.25">
      <c r="A47" s="460">
        <v>35</v>
      </c>
      <c r="B47" s="461" t="s">
        <v>1026</v>
      </c>
      <c r="C47" s="462" t="s">
        <v>1110</v>
      </c>
      <c r="D47" s="463"/>
      <c r="E47" s="464" t="s">
        <v>1453</v>
      </c>
      <c r="F47" s="461" t="s">
        <v>1051</v>
      </c>
      <c r="G47" s="462"/>
      <c r="H47" s="736">
        <v>1</v>
      </c>
      <c r="I47" s="465">
        <v>15000</v>
      </c>
      <c r="J47" s="493">
        <f t="shared" si="0"/>
        <v>15000</v>
      </c>
      <c r="K47" s="467">
        <v>7500</v>
      </c>
      <c r="L47" s="465">
        <v>1</v>
      </c>
      <c r="M47" s="462"/>
      <c r="N47" s="462"/>
      <c r="O47" s="462"/>
      <c r="Q47" s="469"/>
      <c r="R47" s="469"/>
      <c r="S47" s="470"/>
      <c r="T47" s="471"/>
    </row>
    <row r="48" spans="1:20" ht="12" customHeight="1" x14ac:dyDescent="0.25">
      <c r="A48" s="460">
        <v>36</v>
      </c>
      <c r="B48" s="461" t="s">
        <v>1026</v>
      </c>
      <c r="C48" s="462" t="s">
        <v>1110</v>
      </c>
      <c r="D48" s="463"/>
      <c r="E48" s="464" t="s">
        <v>1453</v>
      </c>
      <c r="F48" s="461" t="s">
        <v>1051</v>
      </c>
      <c r="G48" s="462"/>
      <c r="H48" s="736">
        <v>1</v>
      </c>
      <c r="I48" s="465">
        <v>15000</v>
      </c>
      <c r="J48" s="493">
        <f t="shared" si="0"/>
        <v>15000</v>
      </c>
      <c r="K48" s="467">
        <v>7500</v>
      </c>
      <c r="L48" s="465">
        <v>1</v>
      </c>
      <c r="M48" s="462"/>
      <c r="N48" s="462"/>
      <c r="O48" s="462"/>
      <c r="Q48" s="469"/>
      <c r="R48" s="469"/>
      <c r="S48" s="470"/>
      <c r="T48" s="471"/>
    </row>
    <row r="49" spans="1:20" ht="12" customHeight="1" x14ac:dyDescent="0.25">
      <c r="A49" s="460">
        <v>37</v>
      </c>
      <c r="B49" s="461" t="s">
        <v>1026</v>
      </c>
      <c r="C49" s="462" t="s">
        <v>1110</v>
      </c>
      <c r="D49" s="463"/>
      <c r="E49" s="464" t="s">
        <v>1453</v>
      </c>
      <c r="F49" s="461" t="s">
        <v>1051</v>
      </c>
      <c r="G49" s="462"/>
      <c r="H49" s="736">
        <v>1</v>
      </c>
      <c r="I49" s="465">
        <v>15000</v>
      </c>
      <c r="J49" s="493">
        <f t="shared" si="0"/>
        <v>15000</v>
      </c>
      <c r="K49" s="467">
        <v>7500</v>
      </c>
      <c r="L49" s="465">
        <v>1</v>
      </c>
      <c r="M49" s="462"/>
      <c r="N49" s="462"/>
      <c r="O49" s="462"/>
      <c r="Q49" s="469"/>
      <c r="R49" s="469"/>
      <c r="S49" s="470"/>
      <c r="T49" s="471"/>
    </row>
    <row r="50" spans="1:20" ht="12" customHeight="1" x14ac:dyDescent="0.25">
      <c r="A50" s="460">
        <v>38</v>
      </c>
      <c r="B50" s="461" t="s">
        <v>1027</v>
      </c>
      <c r="C50" s="464" t="s">
        <v>356</v>
      </c>
      <c r="D50" s="463"/>
      <c r="E50" s="462"/>
      <c r="F50" s="461" t="s">
        <v>1049</v>
      </c>
      <c r="G50" s="462"/>
      <c r="H50" s="736">
        <v>1</v>
      </c>
      <c r="I50" s="465">
        <v>560400</v>
      </c>
      <c r="J50" s="493">
        <f t="shared" si="0"/>
        <v>560400</v>
      </c>
      <c r="K50" s="467">
        <v>280200</v>
      </c>
      <c r="L50" s="462"/>
      <c r="M50" s="462"/>
      <c r="N50" s="462"/>
      <c r="O50" s="465">
        <v>1</v>
      </c>
      <c r="Q50" s="469"/>
      <c r="R50" s="469"/>
      <c r="S50" s="470"/>
      <c r="T50" s="471"/>
    </row>
    <row r="51" spans="1:20" ht="12" customHeight="1" x14ac:dyDescent="0.25">
      <c r="A51" s="460">
        <v>39</v>
      </c>
      <c r="B51" s="461" t="s">
        <v>1027</v>
      </c>
      <c r="C51" s="462" t="s">
        <v>356</v>
      </c>
      <c r="D51" s="463"/>
      <c r="E51" s="462"/>
      <c r="F51" s="461" t="s">
        <v>1049</v>
      </c>
      <c r="G51" s="462"/>
      <c r="H51" s="736">
        <v>1</v>
      </c>
      <c r="I51" s="465">
        <v>560400</v>
      </c>
      <c r="J51" s="493">
        <f t="shared" si="0"/>
        <v>560400</v>
      </c>
      <c r="K51" s="467">
        <v>280200</v>
      </c>
      <c r="L51" s="462"/>
      <c r="M51" s="462"/>
      <c r="N51" s="462"/>
      <c r="O51" s="465">
        <v>1</v>
      </c>
      <c r="Q51" s="469"/>
      <c r="R51" s="469"/>
      <c r="S51" s="470"/>
      <c r="T51" s="471"/>
    </row>
    <row r="52" spans="1:20" ht="12" customHeight="1" x14ac:dyDescent="0.25">
      <c r="A52" s="460">
        <v>40</v>
      </c>
      <c r="B52" s="461" t="s">
        <v>1027</v>
      </c>
      <c r="C52" s="462" t="s">
        <v>356</v>
      </c>
      <c r="D52" s="463"/>
      <c r="E52" s="462"/>
      <c r="F52" s="461" t="s">
        <v>1049</v>
      </c>
      <c r="G52" s="462"/>
      <c r="H52" s="736">
        <v>1</v>
      </c>
      <c r="I52" s="465">
        <v>560400</v>
      </c>
      <c r="J52" s="493">
        <f t="shared" si="0"/>
        <v>560400</v>
      </c>
      <c r="K52" s="467">
        <v>280200</v>
      </c>
      <c r="L52" s="462"/>
      <c r="M52" s="462"/>
      <c r="N52" s="462"/>
      <c r="O52" s="465">
        <v>1</v>
      </c>
      <c r="Q52" s="469"/>
      <c r="R52" s="469"/>
      <c r="S52" s="470"/>
      <c r="T52" s="471"/>
    </row>
    <row r="53" spans="1:20" ht="12" customHeight="1" x14ac:dyDescent="0.25">
      <c r="A53" s="460">
        <v>41</v>
      </c>
      <c r="B53" s="461" t="s">
        <v>1027</v>
      </c>
      <c r="C53" s="462" t="s">
        <v>356</v>
      </c>
      <c r="D53" s="463"/>
      <c r="E53" s="462"/>
      <c r="F53" s="461" t="s">
        <v>1049</v>
      </c>
      <c r="G53" s="462"/>
      <c r="H53" s="736">
        <v>1</v>
      </c>
      <c r="I53" s="465">
        <v>560400</v>
      </c>
      <c r="J53" s="493">
        <f t="shared" si="0"/>
        <v>560400</v>
      </c>
      <c r="K53" s="467">
        <v>280200</v>
      </c>
      <c r="L53" s="462"/>
      <c r="M53" s="462"/>
      <c r="N53" s="462"/>
      <c r="O53" s="465">
        <v>1</v>
      </c>
      <c r="Q53" s="469"/>
      <c r="R53" s="469"/>
      <c r="S53" s="470"/>
      <c r="T53" s="471"/>
    </row>
    <row r="54" spans="1:20" ht="12" customHeight="1" x14ac:dyDescent="0.25">
      <c r="A54" s="460">
        <v>42</v>
      </c>
      <c r="B54" s="461" t="s">
        <v>1027</v>
      </c>
      <c r="C54" s="462" t="s">
        <v>356</v>
      </c>
      <c r="D54" s="463"/>
      <c r="E54" s="462"/>
      <c r="F54" s="461" t="s">
        <v>1049</v>
      </c>
      <c r="G54" s="462"/>
      <c r="H54" s="736">
        <v>1</v>
      </c>
      <c r="I54" s="465">
        <v>560400</v>
      </c>
      <c r="J54" s="493">
        <f t="shared" si="0"/>
        <v>560400</v>
      </c>
      <c r="K54" s="467">
        <v>280200</v>
      </c>
      <c r="L54" s="462"/>
      <c r="M54" s="462"/>
      <c r="N54" s="462"/>
      <c r="O54" s="465">
        <v>1</v>
      </c>
      <c r="Q54" s="469"/>
      <c r="R54" s="469"/>
      <c r="S54" s="470"/>
      <c r="T54" s="471"/>
    </row>
    <row r="55" spans="1:20" ht="12" customHeight="1" x14ac:dyDescent="0.25">
      <c r="A55" s="460">
        <v>43</v>
      </c>
      <c r="B55" s="461" t="s">
        <v>1027</v>
      </c>
      <c r="C55" s="462" t="s">
        <v>356</v>
      </c>
      <c r="D55" s="463"/>
      <c r="E55" s="462"/>
      <c r="F55" s="461" t="s">
        <v>1049</v>
      </c>
      <c r="G55" s="462"/>
      <c r="H55" s="736">
        <v>1</v>
      </c>
      <c r="I55" s="465">
        <v>560400</v>
      </c>
      <c r="J55" s="493">
        <f t="shared" si="0"/>
        <v>560400</v>
      </c>
      <c r="K55" s="467">
        <v>280200</v>
      </c>
      <c r="L55" s="462"/>
      <c r="M55" s="462"/>
      <c r="N55" s="462"/>
      <c r="O55" s="465">
        <v>1</v>
      </c>
      <c r="Q55" s="469"/>
      <c r="R55" s="469"/>
      <c r="S55" s="470"/>
      <c r="T55" s="471"/>
    </row>
    <row r="56" spans="1:20" ht="12" customHeight="1" x14ac:dyDescent="0.25">
      <c r="A56" s="460">
        <v>44</v>
      </c>
      <c r="B56" s="461" t="s">
        <v>1027</v>
      </c>
      <c r="C56" s="462" t="s">
        <v>356</v>
      </c>
      <c r="D56" s="463"/>
      <c r="E56" s="462"/>
      <c r="F56" s="461" t="s">
        <v>1049</v>
      </c>
      <c r="G56" s="462"/>
      <c r="H56" s="736">
        <v>1</v>
      </c>
      <c r="I56" s="465">
        <v>560400</v>
      </c>
      <c r="J56" s="493">
        <f t="shared" si="0"/>
        <v>560400</v>
      </c>
      <c r="K56" s="467">
        <v>280200</v>
      </c>
      <c r="L56" s="462"/>
      <c r="M56" s="462"/>
      <c r="N56" s="462"/>
      <c r="O56" s="465">
        <v>1</v>
      </c>
      <c r="Q56" s="469"/>
      <c r="R56" s="469"/>
      <c r="S56" s="470"/>
      <c r="T56" s="471"/>
    </row>
    <row r="57" spans="1:20" ht="12" customHeight="1" x14ac:dyDescent="0.25">
      <c r="A57" s="460">
        <v>45</v>
      </c>
      <c r="B57" s="461" t="s">
        <v>1027</v>
      </c>
      <c r="C57" s="462" t="s">
        <v>356</v>
      </c>
      <c r="D57" s="463"/>
      <c r="E57" s="462"/>
      <c r="F57" s="461" t="s">
        <v>1049</v>
      </c>
      <c r="G57" s="462"/>
      <c r="H57" s="736">
        <v>1</v>
      </c>
      <c r="I57" s="465">
        <v>560400</v>
      </c>
      <c r="J57" s="493">
        <f t="shared" si="0"/>
        <v>560400</v>
      </c>
      <c r="K57" s="467">
        <v>280200</v>
      </c>
      <c r="L57" s="462"/>
      <c r="M57" s="462"/>
      <c r="N57" s="462"/>
      <c r="O57" s="465">
        <v>1</v>
      </c>
      <c r="Q57" s="469"/>
      <c r="R57" s="469"/>
      <c r="S57" s="470"/>
      <c r="T57" s="471"/>
    </row>
    <row r="58" spans="1:20" ht="12" customHeight="1" x14ac:dyDescent="0.25">
      <c r="A58" s="460">
        <v>46</v>
      </c>
      <c r="B58" s="461" t="s">
        <v>1027</v>
      </c>
      <c r="C58" s="462" t="s">
        <v>356</v>
      </c>
      <c r="D58" s="463"/>
      <c r="E58" s="462"/>
      <c r="F58" s="461" t="s">
        <v>1049</v>
      </c>
      <c r="G58" s="462"/>
      <c r="H58" s="736">
        <v>1</v>
      </c>
      <c r="I58" s="465">
        <v>560400</v>
      </c>
      <c r="J58" s="493">
        <f t="shared" si="0"/>
        <v>560400</v>
      </c>
      <c r="K58" s="467">
        <v>280200</v>
      </c>
      <c r="L58" s="462"/>
      <c r="M58" s="462"/>
      <c r="N58" s="462"/>
      <c r="O58" s="465">
        <v>1</v>
      </c>
      <c r="Q58" s="469"/>
      <c r="R58" s="469"/>
      <c r="S58" s="470"/>
      <c r="T58" s="471"/>
    </row>
    <row r="59" spans="1:20" ht="12" customHeight="1" x14ac:dyDescent="0.25">
      <c r="A59" s="460">
        <v>47</v>
      </c>
      <c r="B59" s="461" t="s">
        <v>1027</v>
      </c>
      <c r="C59" s="462" t="s">
        <v>356</v>
      </c>
      <c r="D59" s="463"/>
      <c r="E59" s="462"/>
      <c r="F59" s="461" t="s">
        <v>1049</v>
      </c>
      <c r="G59" s="462"/>
      <c r="H59" s="736">
        <v>1</v>
      </c>
      <c r="I59" s="465">
        <v>560400</v>
      </c>
      <c r="J59" s="493">
        <f t="shared" si="0"/>
        <v>560400</v>
      </c>
      <c r="K59" s="467">
        <v>280200</v>
      </c>
      <c r="L59" s="462"/>
      <c r="M59" s="462"/>
      <c r="N59" s="462"/>
      <c r="O59" s="465">
        <v>1</v>
      </c>
      <c r="Q59" s="469"/>
      <c r="R59" s="469"/>
      <c r="S59" s="470"/>
      <c r="T59" s="471"/>
    </row>
    <row r="60" spans="1:20" ht="12" customHeight="1" x14ac:dyDescent="0.25">
      <c r="A60" s="460">
        <v>48</v>
      </c>
      <c r="B60" s="461" t="s">
        <v>1027</v>
      </c>
      <c r="C60" s="462" t="s">
        <v>356</v>
      </c>
      <c r="D60" s="463"/>
      <c r="E60" s="462"/>
      <c r="F60" s="461" t="s">
        <v>1049</v>
      </c>
      <c r="G60" s="462"/>
      <c r="H60" s="736">
        <v>1</v>
      </c>
      <c r="I60" s="465">
        <v>560400</v>
      </c>
      <c r="J60" s="493">
        <f t="shared" si="0"/>
        <v>560400</v>
      </c>
      <c r="K60" s="467">
        <v>280200</v>
      </c>
      <c r="L60" s="462"/>
      <c r="M60" s="462"/>
      <c r="N60" s="462"/>
      <c r="O60" s="465">
        <v>1</v>
      </c>
      <c r="Q60" s="469"/>
      <c r="R60" s="469"/>
      <c r="S60" s="470"/>
      <c r="T60" s="471"/>
    </row>
    <row r="61" spans="1:20" ht="12" customHeight="1" x14ac:dyDescent="0.25">
      <c r="A61" s="460">
        <v>49</v>
      </c>
      <c r="B61" s="461" t="s">
        <v>1027</v>
      </c>
      <c r="C61" s="462" t="s">
        <v>356</v>
      </c>
      <c r="D61" s="463"/>
      <c r="E61" s="462"/>
      <c r="F61" s="461" t="s">
        <v>1049</v>
      </c>
      <c r="G61" s="462"/>
      <c r="H61" s="736">
        <v>1</v>
      </c>
      <c r="I61" s="465">
        <v>560400</v>
      </c>
      <c r="J61" s="493">
        <f t="shared" si="0"/>
        <v>560400</v>
      </c>
      <c r="K61" s="467">
        <v>280200</v>
      </c>
      <c r="L61" s="462"/>
      <c r="M61" s="462"/>
      <c r="N61" s="462"/>
      <c r="O61" s="465">
        <v>1</v>
      </c>
      <c r="Q61" s="469"/>
      <c r="R61" s="469"/>
      <c r="S61" s="470"/>
      <c r="T61" s="471"/>
    </row>
    <row r="62" spans="1:20" ht="12" customHeight="1" x14ac:dyDescent="0.25">
      <c r="A62" s="460">
        <v>50</v>
      </c>
      <c r="B62" s="461" t="s">
        <v>1027</v>
      </c>
      <c r="C62" s="462" t="s">
        <v>356</v>
      </c>
      <c r="D62" s="463"/>
      <c r="E62" s="462"/>
      <c r="F62" s="461" t="s">
        <v>1049</v>
      </c>
      <c r="G62" s="462"/>
      <c r="H62" s="736">
        <v>1</v>
      </c>
      <c r="I62" s="465">
        <v>560400</v>
      </c>
      <c r="J62" s="493">
        <f t="shared" si="0"/>
        <v>560400</v>
      </c>
      <c r="K62" s="467">
        <v>280200</v>
      </c>
      <c r="L62" s="462"/>
      <c r="M62" s="462"/>
      <c r="N62" s="462"/>
      <c r="O62" s="465">
        <v>1</v>
      </c>
      <c r="Q62" s="469"/>
      <c r="R62" s="469"/>
      <c r="S62" s="470"/>
      <c r="T62" s="471"/>
    </row>
    <row r="63" spans="1:20" ht="12" customHeight="1" x14ac:dyDescent="0.25">
      <c r="A63" s="460">
        <v>51</v>
      </c>
      <c r="B63" s="461" t="s">
        <v>1027</v>
      </c>
      <c r="C63" s="462" t="s">
        <v>356</v>
      </c>
      <c r="D63" s="463"/>
      <c r="E63" s="462"/>
      <c r="F63" s="461" t="s">
        <v>1049</v>
      </c>
      <c r="G63" s="462"/>
      <c r="H63" s="736">
        <v>1</v>
      </c>
      <c r="I63" s="465">
        <v>560400</v>
      </c>
      <c r="J63" s="493">
        <f t="shared" si="0"/>
        <v>560400</v>
      </c>
      <c r="K63" s="467">
        <v>280200</v>
      </c>
      <c r="L63" s="462"/>
      <c r="M63" s="462"/>
      <c r="N63" s="462"/>
      <c r="O63" s="465">
        <v>1</v>
      </c>
      <c r="Q63" s="469"/>
      <c r="R63" s="469"/>
      <c r="S63" s="470"/>
      <c r="T63" s="471"/>
    </row>
    <row r="64" spans="1:20" ht="12" customHeight="1" x14ac:dyDescent="0.25">
      <c r="A64" s="460">
        <v>52</v>
      </c>
      <c r="B64" s="461" t="s">
        <v>1027</v>
      </c>
      <c r="C64" s="462" t="s">
        <v>356</v>
      </c>
      <c r="D64" s="463"/>
      <c r="E64" s="462"/>
      <c r="F64" s="461" t="s">
        <v>1049</v>
      </c>
      <c r="G64" s="462"/>
      <c r="H64" s="736">
        <v>1</v>
      </c>
      <c r="I64" s="465">
        <v>560400</v>
      </c>
      <c r="J64" s="493">
        <f t="shared" si="0"/>
        <v>560400</v>
      </c>
      <c r="K64" s="467">
        <v>280200</v>
      </c>
      <c r="L64" s="462"/>
      <c r="M64" s="462"/>
      <c r="N64" s="462"/>
      <c r="O64" s="465">
        <v>1</v>
      </c>
      <c r="Q64" s="469"/>
      <c r="R64" s="469"/>
      <c r="S64" s="470"/>
      <c r="T64" s="471"/>
    </row>
    <row r="65" spans="1:20" ht="12" customHeight="1" x14ac:dyDescent="0.25">
      <c r="A65" s="460">
        <v>53</v>
      </c>
      <c r="B65" s="461" t="s">
        <v>1027</v>
      </c>
      <c r="C65" s="462" t="s">
        <v>356</v>
      </c>
      <c r="D65" s="463"/>
      <c r="E65" s="462"/>
      <c r="F65" s="461" t="s">
        <v>1049</v>
      </c>
      <c r="G65" s="462"/>
      <c r="H65" s="736">
        <v>1</v>
      </c>
      <c r="I65" s="465">
        <v>560400</v>
      </c>
      <c r="J65" s="493">
        <f t="shared" si="0"/>
        <v>560400</v>
      </c>
      <c r="K65" s="467">
        <v>280200</v>
      </c>
      <c r="L65" s="462"/>
      <c r="M65" s="462"/>
      <c r="N65" s="462"/>
      <c r="O65" s="465">
        <v>1</v>
      </c>
      <c r="Q65" s="469"/>
      <c r="R65" s="469"/>
      <c r="S65" s="470"/>
      <c r="T65" s="471"/>
    </row>
    <row r="66" spans="1:20" ht="12" customHeight="1" x14ac:dyDescent="0.25">
      <c r="A66" s="460">
        <v>54</v>
      </c>
      <c r="B66" s="461" t="s">
        <v>1027</v>
      </c>
      <c r="C66" s="462" t="s">
        <v>356</v>
      </c>
      <c r="D66" s="463"/>
      <c r="E66" s="462"/>
      <c r="F66" s="461" t="s">
        <v>1049</v>
      </c>
      <c r="G66" s="462"/>
      <c r="H66" s="736">
        <v>1</v>
      </c>
      <c r="I66" s="465">
        <v>560400</v>
      </c>
      <c r="J66" s="493">
        <f t="shared" si="0"/>
        <v>560400</v>
      </c>
      <c r="K66" s="467">
        <v>280200</v>
      </c>
      <c r="L66" s="462"/>
      <c r="M66" s="462"/>
      <c r="N66" s="462"/>
      <c r="O66" s="465">
        <v>1</v>
      </c>
      <c r="Q66" s="469"/>
      <c r="R66" s="469"/>
      <c r="S66" s="470"/>
      <c r="T66" s="471"/>
    </row>
    <row r="67" spans="1:20" ht="12" customHeight="1" x14ac:dyDescent="0.25">
      <c r="A67" s="460">
        <v>55</v>
      </c>
      <c r="B67" s="461" t="s">
        <v>1027</v>
      </c>
      <c r="C67" s="462" t="s">
        <v>356</v>
      </c>
      <c r="D67" s="463"/>
      <c r="E67" s="462"/>
      <c r="F67" s="461" t="s">
        <v>1049</v>
      </c>
      <c r="G67" s="462"/>
      <c r="H67" s="736">
        <v>1</v>
      </c>
      <c r="I67" s="465">
        <v>560400</v>
      </c>
      <c r="J67" s="493">
        <f t="shared" si="0"/>
        <v>560400</v>
      </c>
      <c r="K67" s="467">
        <v>280200</v>
      </c>
      <c r="L67" s="462"/>
      <c r="M67" s="462"/>
      <c r="N67" s="462"/>
      <c r="O67" s="465">
        <v>1</v>
      </c>
      <c r="Q67" s="469"/>
      <c r="R67" s="469"/>
      <c r="S67" s="470"/>
      <c r="T67" s="471"/>
    </row>
    <row r="68" spans="1:20" ht="12" customHeight="1" x14ac:dyDescent="0.25">
      <c r="A68" s="460">
        <v>56</v>
      </c>
      <c r="B68" s="461" t="s">
        <v>1028</v>
      </c>
      <c r="C68" s="462" t="s">
        <v>1111</v>
      </c>
      <c r="D68" s="463"/>
      <c r="E68" s="462"/>
      <c r="F68" s="461" t="s">
        <v>1049</v>
      </c>
      <c r="G68" s="462"/>
      <c r="H68" s="736">
        <v>1</v>
      </c>
      <c r="I68" s="465">
        <v>86400</v>
      </c>
      <c r="J68" s="493">
        <f t="shared" si="0"/>
        <v>86400</v>
      </c>
      <c r="K68" s="467">
        <v>43200</v>
      </c>
      <c r="L68" s="462"/>
      <c r="M68" s="462"/>
      <c r="N68" s="462"/>
      <c r="O68" s="465">
        <v>1</v>
      </c>
      <c r="Q68" s="469"/>
      <c r="R68" s="469"/>
      <c r="S68" s="470"/>
      <c r="T68" s="471"/>
    </row>
    <row r="69" spans="1:20" ht="12" customHeight="1" x14ac:dyDescent="0.25">
      <c r="A69" s="460">
        <v>57</v>
      </c>
      <c r="B69" s="461" t="s">
        <v>1029</v>
      </c>
      <c r="C69" s="462" t="s">
        <v>1112</v>
      </c>
      <c r="D69" s="463"/>
      <c r="E69" s="462"/>
      <c r="F69" s="461" t="s">
        <v>1049</v>
      </c>
      <c r="G69" s="462"/>
      <c r="H69" s="736">
        <v>1</v>
      </c>
      <c r="I69" s="465">
        <v>360600</v>
      </c>
      <c r="J69" s="493">
        <f t="shared" si="0"/>
        <v>360600</v>
      </c>
      <c r="K69" s="467">
        <v>180300</v>
      </c>
      <c r="L69" s="462"/>
      <c r="M69" s="462"/>
      <c r="N69" s="462"/>
      <c r="O69" s="465">
        <v>1</v>
      </c>
      <c r="Q69" s="469"/>
      <c r="R69" s="469"/>
      <c r="S69" s="470"/>
      <c r="T69" s="471"/>
    </row>
    <row r="70" spans="1:20" ht="12" customHeight="1" x14ac:dyDescent="0.25">
      <c r="A70" s="460">
        <v>58</v>
      </c>
      <c r="B70" s="461" t="s">
        <v>1030</v>
      </c>
      <c r="C70" s="462" t="s">
        <v>352</v>
      </c>
      <c r="D70" s="463"/>
      <c r="E70" s="462"/>
      <c r="F70" s="461" t="s">
        <v>1049</v>
      </c>
      <c r="G70" s="462"/>
      <c r="H70" s="736">
        <v>1</v>
      </c>
      <c r="I70" s="465">
        <v>2448000</v>
      </c>
      <c r="J70" s="493">
        <f t="shared" si="0"/>
        <v>2448000</v>
      </c>
      <c r="K70" s="467">
        <v>1224000</v>
      </c>
      <c r="L70" s="462"/>
      <c r="M70" s="462"/>
      <c r="N70" s="462"/>
      <c r="O70" s="465">
        <v>1</v>
      </c>
      <c r="Q70" s="469"/>
      <c r="R70" s="469"/>
      <c r="S70" s="470"/>
      <c r="T70" s="471"/>
    </row>
    <row r="71" spans="1:20" ht="12" customHeight="1" x14ac:dyDescent="0.25">
      <c r="A71" s="460">
        <v>59</v>
      </c>
      <c r="B71" s="461" t="s">
        <v>1030</v>
      </c>
      <c r="C71" s="462" t="s">
        <v>352</v>
      </c>
      <c r="D71" s="463"/>
      <c r="E71" s="462"/>
      <c r="F71" s="461" t="s">
        <v>1049</v>
      </c>
      <c r="G71" s="462"/>
      <c r="H71" s="736">
        <v>1</v>
      </c>
      <c r="I71" s="465">
        <v>1240800</v>
      </c>
      <c r="J71" s="493">
        <f t="shared" si="0"/>
        <v>1240800</v>
      </c>
      <c r="K71" s="467">
        <v>620400</v>
      </c>
      <c r="L71" s="462"/>
      <c r="M71" s="462"/>
      <c r="N71" s="462"/>
      <c r="O71" s="465">
        <v>1</v>
      </c>
      <c r="Q71" s="469"/>
      <c r="R71" s="469"/>
      <c r="S71" s="470"/>
      <c r="T71" s="471"/>
    </row>
    <row r="72" spans="1:20" ht="12" customHeight="1" x14ac:dyDescent="0.25">
      <c r="A72" s="460">
        <v>60</v>
      </c>
      <c r="B72" s="461" t="s">
        <v>1030</v>
      </c>
      <c r="C72" s="462" t="s">
        <v>352</v>
      </c>
      <c r="D72" s="463"/>
      <c r="E72" s="462"/>
      <c r="F72" s="461" t="s">
        <v>1049</v>
      </c>
      <c r="G72" s="462"/>
      <c r="H72" s="736">
        <v>1</v>
      </c>
      <c r="I72" s="465">
        <v>426000</v>
      </c>
      <c r="J72" s="493">
        <f t="shared" si="0"/>
        <v>426000</v>
      </c>
      <c r="K72" s="467">
        <v>213000</v>
      </c>
      <c r="L72" s="462"/>
      <c r="M72" s="462"/>
      <c r="N72" s="462"/>
      <c r="O72" s="465">
        <v>1</v>
      </c>
      <c r="Q72" s="469"/>
      <c r="R72" s="469"/>
      <c r="S72" s="470"/>
      <c r="T72" s="471"/>
    </row>
    <row r="73" spans="1:20" ht="12" customHeight="1" x14ac:dyDescent="0.25">
      <c r="A73" s="460">
        <v>61</v>
      </c>
      <c r="B73" s="461" t="s">
        <v>1030</v>
      </c>
      <c r="C73" s="462" t="s">
        <v>352</v>
      </c>
      <c r="D73" s="463"/>
      <c r="E73" s="464" t="s">
        <v>1430</v>
      </c>
      <c r="F73" s="461" t="s">
        <v>1049</v>
      </c>
      <c r="G73" s="462"/>
      <c r="H73" s="736">
        <v>1</v>
      </c>
      <c r="I73" s="465">
        <v>772800</v>
      </c>
      <c r="J73" s="493">
        <f t="shared" si="0"/>
        <v>772800</v>
      </c>
      <c r="K73" s="467">
        <v>386400</v>
      </c>
      <c r="L73" s="465">
        <v>1</v>
      </c>
      <c r="M73" s="462"/>
      <c r="N73" s="462"/>
      <c r="O73" s="462"/>
      <c r="Q73" s="469"/>
      <c r="R73" s="469"/>
      <c r="S73" s="470"/>
      <c r="T73" s="471"/>
    </row>
    <row r="74" spans="1:20" ht="12" customHeight="1" x14ac:dyDescent="0.25">
      <c r="A74" s="460">
        <v>62</v>
      </c>
      <c r="B74" s="461" t="s">
        <v>1031</v>
      </c>
      <c r="C74" s="462" t="s">
        <v>1113</v>
      </c>
      <c r="D74" s="463"/>
      <c r="E74" s="464" t="s">
        <v>1454</v>
      </c>
      <c r="F74" s="461" t="s">
        <v>1051</v>
      </c>
      <c r="G74" s="462"/>
      <c r="H74" s="736">
        <v>1</v>
      </c>
      <c r="I74" s="465">
        <v>2438400</v>
      </c>
      <c r="J74" s="493">
        <f t="shared" si="0"/>
        <v>2438400</v>
      </c>
      <c r="K74" s="467">
        <v>1219200</v>
      </c>
      <c r="L74" s="465">
        <v>1</v>
      </c>
      <c r="M74" s="462"/>
      <c r="N74" s="462"/>
      <c r="O74" s="462"/>
      <c r="Q74" s="469"/>
      <c r="R74" s="469"/>
      <c r="S74" s="470"/>
      <c r="T74" s="471"/>
    </row>
    <row r="75" spans="1:20" ht="12" customHeight="1" x14ac:dyDescent="0.25">
      <c r="A75" s="460">
        <v>63</v>
      </c>
      <c r="B75" s="461" t="s">
        <v>1031</v>
      </c>
      <c r="C75" s="462" t="s">
        <v>1113</v>
      </c>
      <c r="D75" s="463"/>
      <c r="E75" s="464" t="s">
        <v>1454</v>
      </c>
      <c r="F75" s="461" t="s">
        <v>1051</v>
      </c>
      <c r="G75" s="462"/>
      <c r="H75" s="736">
        <v>1</v>
      </c>
      <c r="I75" s="465">
        <v>991200</v>
      </c>
      <c r="J75" s="493">
        <f t="shared" si="0"/>
        <v>991200</v>
      </c>
      <c r="K75" s="467">
        <v>495600</v>
      </c>
      <c r="L75" s="465">
        <v>1</v>
      </c>
      <c r="M75" s="462"/>
      <c r="N75" s="462"/>
      <c r="O75" s="462"/>
      <c r="Q75" s="469"/>
      <c r="R75" s="469"/>
      <c r="S75" s="470"/>
      <c r="T75" s="471"/>
    </row>
    <row r="76" spans="1:20" ht="12" customHeight="1" x14ac:dyDescent="0.25">
      <c r="A76" s="460">
        <v>64</v>
      </c>
      <c r="B76" s="461" t="s">
        <v>1032</v>
      </c>
      <c r="C76" s="462" t="s">
        <v>1114</v>
      </c>
      <c r="D76" s="463"/>
      <c r="E76" s="462"/>
      <c r="F76" s="461" t="s">
        <v>1049</v>
      </c>
      <c r="G76" s="462"/>
      <c r="H76" s="736">
        <v>1</v>
      </c>
      <c r="I76" s="465">
        <v>2889600</v>
      </c>
      <c r="J76" s="493">
        <f t="shared" si="0"/>
        <v>2889600</v>
      </c>
      <c r="K76" s="467">
        <v>1444800</v>
      </c>
      <c r="L76" s="462"/>
      <c r="M76" s="462"/>
      <c r="N76" s="462"/>
      <c r="O76" s="465">
        <v>1</v>
      </c>
      <c r="Q76" s="469"/>
      <c r="R76" s="469"/>
      <c r="S76" s="470"/>
      <c r="T76" s="471"/>
    </row>
    <row r="77" spans="1:20" ht="12" customHeight="1" x14ac:dyDescent="0.25">
      <c r="A77" s="460">
        <v>65</v>
      </c>
      <c r="B77" s="461" t="s">
        <v>1032</v>
      </c>
      <c r="C77" s="462" t="s">
        <v>1114</v>
      </c>
      <c r="D77" s="463"/>
      <c r="E77" s="462"/>
      <c r="F77" s="461" t="s">
        <v>1049</v>
      </c>
      <c r="G77" s="462"/>
      <c r="H77" s="736">
        <v>1</v>
      </c>
      <c r="I77" s="465">
        <v>2889600</v>
      </c>
      <c r="J77" s="493">
        <f t="shared" ref="J77:J140" si="1">H77*I77</f>
        <v>2889600</v>
      </c>
      <c r="K77" s="467">
        <v>1444800</v>
      </c>
      <c r="L77" s="462"/>
      <c r="M77" s="462"/>
      <c r="N77" s="462"/>
      <c r="O77" s="465">
        <v>1</v>
      </c>
      <c r="Q77" s="469"/>
      <c r="R77" s="469"/>
      <c r="S77" s="470"/>
      <c r="T77" s="471"/>
    </row>
    <row r="78" spans="1:20" ht="12" customHeight="1" x14ac:dyDescent="0.25">
      <c r="A78" s="460">
        <v>66</v>
      </c>
      <c r="B78" s="461" t="s">
        <v>1032</v>
      </c>
      <c r="C78" s="462" t="s">
        <v>1114</v>
      </c>
      <c r="D78" s="463"/>
      <c r="E78" s="462"/>
      <c r="F78" s="461" t="s">
        <v>1049</v>
      </c>
      <c r="G78" s="462"/>
      <c r="H78" s="736">
        <v>1</v>
      </c>
      <c r="I78" s="465">
        <v>2889600</v>
      </c>
      <c r="J78" s="493">
        <f t="shared" si="1"/>
        <v>2889600</v>
      </c>
      <c r="K78" s="467">
        <v>1444800</v>
      </c>
      <c r="L78" s="462"/>
      <c r="M78" s="462"/>
      <c r="N78" s="462"/>
      <c r="O78" s="465">
        <v>1</v>
      </c>
      <c r="Q78" s="469"/>
      <c r="R78" s="469"/>
      <c r="S78" s="470"/>
      <c r="T78" s="471"/>
    </row>
    <row r="79" spans="1:20" ht="12" customHeight="1" x14ac:dyDescent="0.25">
      <c r="A79" s="460">
        <v>67</v>
      </c>
      <c r="B79" s="461" t="s">
        <v>1032</v>
      </c>
      <c r="C79" s="462" t="s">
        <v>1114</v>
      </c>
      <c r="D79" s="463"/>
      <c r="E79" s="462"/>
      <c r="F79" s="461" t="s">
        <v>1049</v>
      </c>
      <c r="G79" s="462"/>
      <c r="H79" s="736">
        <v>1</v>
      </c>
      <c r="I79" s="465">
        <v>2889600</v>
      </c>
      <c r="J79" s="493">
        <f t="shared" si="1"/>
        <v>2889600</v>
      </c>
      <c r="K79" s="467">
        <v>1444800</v>
      </c>
      <c r="L79" s="462"/>
      <c r="M79" s="462"/>
      <c r="N79" s="462"/>
      <c r="O79" s="465">
        <v>1</v>
      </c>
      <c r="Q79" s="469"/>
      <c r="R79" s="469"/>
      <c r="S79" s="470"/>
      <c r="T79" s="471"/>
    </row>
    <row r="80" spans="1:20" ht="12" customHeight="1" x14ac:dyDescent="0.25">
      <c r="A80" s="460">
        <v>68</v>
      </c>
      <c r="B80" s="461" t="s">
        <v>1032</v>
      </c>
      <c r="C80" s="462" t="s">
        <v>1114</v>
      </c>
      <c r="D80" s="463"/>
      <c r="E80" s="462"/>
      <c r="F80" s="461" t="s">
        <v>1049</v>
      </c>
      <c r="G80" s="462"/>
      <c r="H80" s="736">
        <v>1</v>
      </c>
      <c r="I80" s="465">
        <v>87000</v>
      </c>
      <c r="J80" s="493">
        <f t="shared" si="1"/>
        <v>87000</v>
      </c>
      <c r="K80" s="467">
        <v>43500</v>
      </c>
      <c r="L80" s="462"/>
      <c r="M80" s="462"/>
      <c r="N80" s="462"/>
      <c r="O80" s="465">
        <v>1</v>
      </c>
      <c r="Q80" s="469"/>
      <c r="R80" s="469"/>
      <c r="S80" s="470"/>
      <c r="T80" s="471"/>
    </row>
    <row r="81" spans="1:20" ht="12" customHeight="1" x14ac:dyDescent="0.25">
      <c r="A81" s="460">
        <v>69</v>
      </c>
      <c r="B81" s="461" t="s">
        <v>1032</v>
      </c>
      <c r="C81" s="462" t="s">
        <v>1114</v>
      </c>
      <c r="D81" s="463"/>
      <c r="E81" s="462"/>
      <c r="F81" s="461" t="s">
        <v>1049</v>
      </c>
      <c r="G81" s="462"/>
      <c r="H81" s="736">
        <v>1</v>
      </c>
      <c r="I81" s="465">
        <v>87000</v>
      </c>
      <c r="J81" s="493">
        <f t="shared" si="1"/>
        <v>87000</v>
      </c>
      <c r="K81" s="467">
        <v>43500</v>
      </c>
      <c r="L81" s="462"/>
      <c r="M81" s="462"/>
      <c r="N81" s="462"/>
      <c r="O81" s="465">
        <v>1</v>
      </c>
      <c r="Q81" s="469"/>
      <c r="R81" s="469"/>
      <c r="S81" s="470"/>
      <c r="T81" s="471"/>
    </row>
    <row r="82" spans="1:20" ht="12" customHeight="1" x14ac:dyDescent="0.25">
      <c r="A82" s="460">
        <v>70</v>
      </c>
      <c r="B82" s="461" t="s">
        <v>1032</v>
      </c>
      <c r="C82" s="462" t="s">
        <v>1114</v>
      </c>
      <c r="D82" s="463"/>
      <c r="E82" s="462"/>
      <c r="F82" s="461" t="s">
        <v>1049</v>
      </c>
      <c r="G82" s="462"/>
      <c r="H82" s="736">
        <v>1</v>
      </c>
      <c r="I82" s="465">
        <v>2889600</v>
      </c>
      <c r="J82" s="493">
        <f t="shared" si="1"/>
        <v>2889600</v>
      </c>
      <c r="K82" s="467">
        <v>1444800</v>
      </c>
      <c r="L82" s="462"/>
      <c r="M82" s="462"/>
      <c r="N82" s="462"/>
      <c r="O82" s="465">
        <v>1</v>
      </c>
      <c r="Q82" s="469"/>
      <c r="R82" s="469"/>
      <c r="S82" s="470"/>
      <c r="T82" s="471"/>
    </row>
    <row r="83" spans="1:20" ht="12" customHeight="1" x14ac:dyDescent="0.25">
      <c r="A83" s="460">
        <v>71</v>
      </c>
      <c r="B83" s="461" t="s">
        <v>1032</v>
      </c>
      <c r="C83" s="462" t="s">
        <v>1114</v>
      </c>
      <c r="D83" s="463"/>
      <c r="E83" s="462"/>
      <c r="F83" s="461" t="s">
        <v>1049</v>
      </c>
      <c r="G83" s="462"/>
      <c r="H83" s="736">
        <v>1</v>
      </c>
      <c r="I83" s="465">
        <v>2889600</v>
      </c>
      <c r="J83" s="493">
        <f t="shared" si="1"/>
        <v>2889600</v>
      </c>
      <c r="K83" s="467">
        <v>1444800</v>
      </c>
      <c r="L83" s="462"/>
      <c r="M83" s="462"/>
      <c r="N83" s="462"/>
      <c r="O83" s="465">
        <v>1</v>
      </c>
      <c r="Q83" s="469"/>
      <c r="R83" s="469"/>
      <c r="S83" s="470"/>
      <c r="T83" s="471"/>
    </row>
    <row r="84" spans="1:20" ht="12" customHeight="1" x14ac:dyDescent="0.25">
      <c r="A84" s="460">
        <v>72</v>
      </c>
      <c r="B84" s="461" t="s">
        <v>1032</v>
      </c>
      <c r="C84" s="462" t="s">
        <v>1114</v>
      </c>
      <c r="D84" s="463"/>
      <c r="E84" s="462"/>
      <c r="F84" s="461" t="s">
        <v>1049</v>
      </c>
      <c r="G84" s="462"/>
      <c r="H84" s="736">
        <v>1</v>
      </c>
      <c r="I84" s="465">
        <v>87000</v>
      </c>
      <c r="J84" s="493">
        <f t="shared" si="1"/>
        <v>87000</v>
      </c>
      <c r="K84" s="467">
        <v>43500</v>
      </c>
      <c r="L84" s="462"/>
      <c r="M84" s="462"/>
      <c r="N84" s="462"/>
      <c r="O84" s="465">
        <v>1</v>
      </c>
      <c r="Q84" s="469"/>
      <c r="R84" s="469"/>
      <c r="S84" s="470"/>
      <c r="T84" s="471"/>
    </row>
    <row r="85" spans="1:20" ht="12" customHeight="1" x14ac:dyDescent="0.25">
      <c r="A85" s="460">
        <v>73</v>
      </c>
      <c r="B85" s="461" t="s">
        <v>1032</v>
      </c>
      <c r="C85" s="462" t="s">
        <v>1114</v>
      </c>
      <c r="D85" s="463"/>
      <c r="E85" s="462"/>
      <c r="F85" s="461" t="s">
        <v>1049</v>
      </c>
      <c r="G85" s="462"/>
      <c r="H85" s="736">
        <v>1</v>
      </c>
      <c r="I85" s="465">
        <v>2889600</v>
      </c>
      <c r="J85" s="493">
        <f t="shared" si="1"/>
        <v>2889600</v>
      </c>
      <c r="K85" s="467">
        <v>1444800</v>
      </c>
      <c r="L85" s="462"/>
      <c r="M85" s="462"/>
      <c r="N85" s="462"/>
      <c r="O85" s="465">
        <v>1</v>
      </c>
      <c r="Q85" s="469"/>
      <c r="R85" s="469"/>
      <c r="S85" s="470"/>
      <c r="T85" s="471"/>
    </row>
    <row r="86" spans="1:20" ht="12" customHeight="1" x14ac:dyDescent="0.25">
      <c r="A86" s="460">
        <v>74</v>
      </c>
      <c r="B86" s="461" t="s">
        <v>1032</v>
      </c>
      <c r="C86" s="462" t="s">
        <v>1114</v>
      </c>
      <c r="D86" s="463"/>
      <c r="E86" s="462"/>
      <c r="F86" s="461" t="s">
        <v>1049</v>
      </c>
      <c r="G86" s="462"/>
      <c r="H86" s="736">
        <v>1</v>
      </c>
      <c r="I86" s="465">
        <v>2889600</v>
      </c>
      <c r="J86" s="493">
        <f t="shared" si="1"/>
        <v>2889600</v>
      </c>
      <c r="K86" s="467">
        <v>1444800</v>
      </c>
      <c r="L86" s="462"/>
      <c r="M86" s="462"/>
      <c r="N86" s="462"/>
      <c r="O86" s="465">
        <v>1</v>
      </c>
      <c r="Q86" s="469"/>
      <c r="R86" s="469"/>
      <c r="S86" s="470"/>
      <c r="T86" s="471"/>
    </row>
    <row r="87" spans="1:20" ht="12" customHeight="1" x14ac:dyDescent="0.25">
      <c r="A87" s="460">
        <v>75</v>
      </c>
      <c r="B87" s="461" t="s">
        <v>1032</v>
      </c>
      <c r="C87" s="462" t="s">
        <v>1114</v>
      </c>
      <c r="D87" s="463"/>
      <c r="E87" s="462"/>
      <c r="F87" s="461" t="s">
        <v>1049</v>
      </c>
      <c r="G87" s="462"/>
      <c r="H87" s="736">
        <v>1</v>
      </c>
      <c r="I87" s="465">
        <v>2889600</v>
      </c>
      <c r="J87" s="493">
        <f t="shared" si="1"/>
        <v>2889600</v>
      </c>
      <c r="K87" s="467">
        <v>1444800</v>
      </c>
      <c r="L87" s="462"/>
      <c r="M87" s="462"/>
      <c r="N87" s="462"/>
      <c r="O87" s="465">
        <v>1</v>
      </c>
      <c r="Q87" s="469"/>
      <c r="R87" s="469"/>
      <c r="S87" s="470"/>
      <c r="T87" s="471"/>
    </row>
    <row r="88" spans="1:20" ht="12" customHeight="1" x14ac:dyDescent="0.25">
      <c r="A88" s="460">
        <v>76</v>
      </c>
      <c r="B88" s="461" t="s">
        <v>1032</v>
      </c>
      <c r="C88" s="462" t="s">
        <v>1114</v>
      </c>
      <c r="D88" s="463"/>
      <c r="E88" s="462"/>
      <c r="F88" s="461" t="s">
        <v>1049</v>
      </c>
      <c r="G88" s="462"/>
      <c r="H88" s="736">
        <v>1</v>
      </c>
      <c r="I88" s="465">
        <v>87000</v>
      </c>
      <c r="J88" s="493">
        <f t="shared" si="1"/>
        <v>87000</v>
      </c>
      <c r="K88" s="467">
        <v>43500</v>
      </c>
      <c r="L88" s="462"/>
      <c r="M88" s="462"/>
      <c r="N88" s="462"/>
      <c r="O88" s="465">
        <v>1</v>
      </c>
      <c r="Q88" s="469"/>
      <c r="R88" s="469"/>
      <c r="S88" s="470"/>
      <c r="T88" s="471"/>
    </row>
    <row r="89" spans="1:20" ht="12" customHeight="1" x14ac:dyDescent="0.25">
      <c r="A89" s="460">
        <v>77</v>
      </c>
      <c r="B89" s="461" t="s">
        <v>1032</v>
      </c>
      <c r="C89" s="462" t="s">
        <v>1114</v>
      </c>
      <c r="D89" s="463"/>
      <c r="E89" s="462"/>
      <c r="F89" s="461" t="s">
        <v>1049</v>
      </c>
      <c r="G89" s="462"/>
      <c r="H89" s="736">
        <v>1</v>
      </c>
      <c r="I89" s="465">
        <v>2889600</v>
      </c>
      <c r="J89" s="493">
        <f t="shared" si="1"/>
        <v>2889600</v>
      </c>
      <c r="K89" s="467">
        <v>1444800</v>
      </c>
      <c r="L89" s="462"/>
      <c r="M89" s="462"/>
      <c r="N89" s="462"/>
      <c r="O89" s="465">
        <v>1</v>
      </c>
      <c r="Q89" s="469"/>
      <c r="R89" s="469"/>
      <c r="S89" s="470"/>
      <c r="T89" s="471"/>
    </row>
    <row r="90" spans="1:20" ht="12" customHeight="1" x14ac:dyDescent="0.25">
      <c r="A90" s="460">
        <v>78</v>
      </c>
      <c r="B90" s="461" t="s">
        <v>1032</v>
      </c>
      <c r="C90" s="462" t="s">
        <v>1114</v>
      </c>
      <c r="D90" s="463"/>
      <c r="E90" s="462"/>
      <c r="F90" s="461" t="s">
        <v>1049</v>
      </c>
      <c r="G90" s="462"/>
      <c r="H90" s="736">
        <v>1</v>
      </c>
      <c r="I90" s="465">
        <v>87000</v>
      </c>
      <c r="J90" s="493">
        <f t="shared" si="1"/>
        <v>87000</v>
      </c>
      <c r="K90" s="467">
        <v>43500</v>
      </c>
      <c r="L90" s="462"/>
      <c r="M90" s="462"/>
      <c r="N90" s="462"/>
      <c r="O90" s="465">
        <v>1</v>
      </c>
      <c r="Q90" s="469"/>
      <c r="R90" s="469"/>
      <c r="S90" s="470"/>
      <c r="T90" s="471"/>
    </row>
    <row r="91" spans="1:20" ht="12" customHeight="1" x14ac:dyDescent="0.25">
      <c r="A91" s="460">
        <v>79</v>
      </c>
      <c r="B91" s="461" t="s">
        <v>1032</v>
      </c>
      <c r="C91" s="462" t="s">
        <v>1114</v>
      </c>
      <c r="D91" s="463"/>
      <c r="E91" s="462"/>
      <c r="F91" s="461" t="s">
        <v>1049</v>
      </c>
      <c r="G91" s="462"/>
      <c r="H91" s="736">
        <v>1</v>
      </c>
      <c r="I91" s="465">
        <v>87000</v>
      </c>
      <c r="J91" s="493">
        <f t="shared" si="1"/>
        <v>87000</v>
      </c>
      <c r="K91" s="467">
        <v>43500</v>
      </c>
      <c r="L91" s="462"/>
      <c r="M91" s="462"/>
      <c r="N91" s="462"/>
      <c r="O91" s="465">
        <v>1</v>
      </c>
      <c r="Q91" s="469"/>
      <c r="R91" s="469"/>
      <c r="S91" s="470"/>
      <c r="T91" s="471"/>
    </row>
    <row r="92" spans="1:20" ht="12" customHeight="1" x14ac:dyDescent="0.25">
      <c r="A92" s="460">
        <v>80</v>
      </c>
      <c r="B92" s="461" t="s">
        <v>1032</v>
      </c>
      <c r="C92" s="462" t="s">
        <v>1114</v>
      </c>
      <c r="D92" s="463"/>
      <c r="E92" s="462"/>
      <c r="F92" s="461" t="s">
        <v>1049</v>
      </c>
      <c r="G92" s="462"/>
      <c r="H92" s="736">
        <v>1</v>
      </c>
      <c r="I92" s="465">
        <v>87000</v>
      </c>
      <c r="J92" s="493">
        <f t="shared" si="1"/>
        <v>87000</v>
      </c>
      <c r="K92" s="467">
        <v>43500</v>
      </c>
      <c r="L92" s="462"/>
      <c r="M92" s="462"/>
      <c r="N92" s="462"/>
      <c r="O92" s="465">
        <v>1</v>
      </c>
      <c r="Q92" s="469"/>
      <c r="R92" s="469"/>
      <c r="S92" s="470"/>
      <c r="T92" s="471"/>
    </row>
    <row r="93" spans="1:20" ht="12" customHeight="1" x14ac:dyDescent="0.25">
      <c r="A93" s="460">
        <v>81</v>
      </c>
      <c r="B93" s="461" t="s">
        <v>1032</v>
      </c>
      <c r="C93" s="462" t="s">
        <v>1114</v>
      </c>
      <c r="D93" s="463"/>
      <c r="E93" s="462"/>
      <c r="F93" s="461" t="s">
        <v>1049</v>
      </c>
      <c r="G93" s="462"/>
      <c r="H93" s="736">
        <v>1</v>
      </c>
      <c r="I93" s="465">
        <v>87000</v>
      </c>
      <c r="J93" s="493">
        <f t="shared" si="1"/>
        <v>87000</v>
      </c>
      <c r="K93" s="467">
        <v>43500</v>
      </c>
      <c r="L93" s="462"/>
      <c r="M93" s="462"/>
      <c r="N93" s="462"/>
      <c r="O93" s="465">
        <v>1</v>
      </c>
      <c r="Q93" s="469"/>
      <c r="R93" s="469"/>
      <c r="S93" s="470"/>
      <c r="T93" s="471"/>
    </row>
    <row r="94" spans="1:20" ht="12" customHeight="1" x14ac:dyDescent="0.25">
      <c r="A94" s="460">
        <v>82</v>
      </c>
      <c r="B94" s="461" t="s">
        <v>1032</v>
      </c>
      <c r="C94" s="462" t="s">
        <v>1114</v>
      </c>
      <c r="D94" s="463"/>
      <c r="E94" s="462"/>
      <c r="F94" s="461" t="s">
        <v>1049</v>
      </c>
      <c r="G94" s="462"/>
      <c r="H94" s="736">
        <v>1</v>
      </c>
      <c r="I94" s="465">
        <v>2889600</v>
      </c>
      <c r="J94" s="493">
        <f t="shared" si="1"/>
        <v>2889600</v>
      </c>
      <c r="K94" s="467">
        <v>1444800</v>
      </c>
      <c r="L94" s="462"/>
      <c r="M94" s="462"/>
      <c r="N94" s="462"/>
      <c r="O94" s="465">
        <v>1</v>
      </c>
      <c r="Q94" s="469"/>
      <c r="R94" s="469"/>
      <c r="S94" s="470"/>
      <c r="T94" s="471"/>
    </row>
    <row r="95" spans="1:20" ht="12" customHeight="1" x14ac:dyDescent="0.25">
      <c r="A95" s="460">
        <v>83</v>
      </c>
      <c r="B95" s="461" t="s">
        <v>1032</v>
      </c>
      <c r="C95" s="462" t="s">
        <v>1114</v>
      </c>
      <c r="D95" s="463"/>
      <c r="E95" s="462"/>
      <c r="F95" s="461" t="s">
        <v>1049</v>
      </c>
      <c r="G95" s="462"/>
      <c r="H95" s="736">
        <v>1</v>
      </c>
      <c r="I95" s="465">
        <v>87000</v>
      </c>
      <c r="J95" s="493">
        <f t="shared" si="1"/>
        <v>87000</v>
      </c>
      <c r="K95" s="467">
        <v>43500</v>
      </c>
      <c r="L95" s="462"/>
      <c r="M95" s="462"/>
      <c r="N95" s="462"/>
      <c r="O95" s="465">
        <v>1</v>
      </c>
      <c r="Q95" s="469"/>
      <c r="R95" s="469"/>
      <c r="S95" s="470"/>
      <c r="T95" s="471"/>
    </row>
    <row r="96" spans="1:20" ht="12" customHeight="1" x14ac:dyDescent="0.25">
      <c r="A96" s="460">
        <v>84</v>
      </c>
      <c r="B96" s="461" t="s">
        <v>1032</v>
      </c>
      <c r="C96" s="462" t="s">
        <v>1114</v>
      </c>
      <c r="D96" s="463"/>
      <c r="E96" s="462"/>
      <c r="F96" s="461" t="s">
        <v>1049</v>
      </c>
      <c r="G96" s="462"/>
      <c r="H96" s="736">
        <v>1</v>
      </c>
      <c r="I96" s="465">
        <v>87000</v>
      </c>
      <c r="J96" s="493">
        <f t="shared" si="1"/>
        <v>87000</v>
      </c>
      <c r="K96" s="467">
        <v>43500</v>
      </c>
      <c r="L96" s="462"/>
      <c r="M96" s="462"/>
      <c r="N96" s="462"/>
      <c r="O96" s="465">
        <v>1</v>
      </c>
      <c r="Q96" s="469"/>
      <c r="R96" s="469"/>
      <c r="S96" s="470"/>
      <c r="T96" s="471"/>
    </row>
    <row r="97" spans="1:20" ht="12" customHeight="1" x14ac:dyDescent="0.25">
      <c r="A97" s="460">
        <v>85</v>
      </c>
      <c r="B97" s="461" t="s">
        <v>1032</v>
      </c>
      <c r="C97" s="462" t="s">
        <v>1114</v>
      </c>
      <c r="D97" s="463"/>
      <c r="E97" s="462"/>
      <c r="F97" s="461" t="s">
        <v>1049</v>
      </c>
      <c r="G97" s="462"/>
      <c r="H97" s="736">
        <v>1</v>
      </c>
      <c r="I97" s="465">
        <v>348000</v>
      </c>
      <c r="J97" s="493">
        <f t="shared" si="1"/>
        <v>348000</v>
      </c>
      <c r="K97" s="467">
        <v>174000</v>
      </c>
      <c r="L97" s="462"/>
      <c r="M97" s="462"/>
      <c r="N97" s="462"/>
      <c r="O97" s="465">
        <v>1</v>
      </c>
      <c r="Q97" s="469"/>
      <c r="R97" s="469"/>
      <c r="S97" s="470"/>
      <c r="T97" s="471"/>
    </row>
    <row r="98" spans="1:20" ht="12" customHeight="1" x14ac:dyDescent="0.25">
      <c r="A98" s="460">
        <v>86</v>
      </c>
      <c r="B98" s="461" t="s">
        <v>1032</v>
      </c>
      <c r="C98" s="462" t="s">
        <v>1114</v>
      </c>
      <c r="D98" s="463"/>
      <c r="E98" s="462"/>
      <c r="F98" s="461" t="s">
        <v>1049</v>
      </c>
      <c r="G98" s="462"/>
      <c r="H98" s="736">
        <v>1</v>
      </c>
      <c r="I98" s="465">
        <v>2150400</v>
      </c>
      <c r="J98" s="493">
        <f t="shared" si="1"/>
        <v>2150400</v>
      </c>
      <c r="K98" s="467">
        <v>1075200</v>
      </c>
      <c r="L98" s="462"/>
      <c r="M98" s="462"/>
      <c r="N98" s="462"/>
      <c r="O98" s="465">
        <v>1</v>
      </c>
      <c r="Q98" s="469"/>
      <c r="R98" s="469"/>
      <c r="S98" s="470"/>
      <c r="T98" s="471"/>
    </row>
    <row r="99" spans="1:20" ht="12" customHeight="1" x14ac:dyDescent="0.25">
      <c r="A99" s="460">
        <v>87</v>
      </c>
      <c r="B99" s="461" t="s">
        <v>1032</v>
      </c>
      <c r="C99" s="462" t="s">
        <v>1114</v>
      </c>
      <c r="D99" s="463"/>
      <c r="E99" s="462"/>
      <c r="F99" s="461" t="s">
        <v>1049</v>
      </c>
      <c r="G99" s="462"/>
      <c r="H99" s="736">
        <v>1</v>
      </c>
      <c r="I99" s="465">
        <v>87000</v>
      </c>
      <c r="J99" s="493">
        <f t="shared" si="1"/>
        <v>87000</v>
      </c>
      <c r="K99" s="467">
        <v>43500</v>
      </c>
      <c r="L99" s="462"/>
      <c r="M99" s="462"/>
      <c r="N99" s="462"/>
      <c r="O99" s="465">
        <v>1</v>
      </c>
      <c r="Q99" s="469"/>
      <c r="R99" s="469"/>
      <c r="S99" s="470"/>
      <c r="T99" s="471"/>
    </row>
    <row r="100" spans="1:20" ht="12" customHeight="1" x14ac:dyDescent="0.25">
      <c r="A100" s="460">
        <v>88</v>
      </c>
      <c r="B100" s="461" t="s">
        <v>1032</v>
      </c>
      <c r="C100" s="462" t="s">
        <v>1114</v>
      </c>
      <c r="D100" s="463"/>
      <c r="E100" s="462"/>
      <c r="F100" s="461" t="s">
        <v>1049</v>
      </c>
      <c r="G100" s="462"/>
      <c r="H100" s="736">
        <v>1</v>
      </c>
      <c r="I100" s="465">
        <v>2620800</v>
      </c>
      <c r="J100" s="493">
        <f t="shared" si="1"/>
        <v>2620800</v>
      </c>
      <c r="K100" s="467">
        <v>1310400</v>
      </c>
      <c r="L100" s="462"/>
      <c r="M100" s="462"/>
      <c r="N100" s="462"/>
      <c r="O100" s="465">
        <v>1</v>
      </c>
      <c r="Q100" s="469"/>
      <c r="R100" s="469"/>
      <c r="S100" s="470"/>
      <c r="T100" s="471"/>
    </row>
    <row r="101" spans="1:20" ht="12" customHeight="1" x14ac:dyDescent="0.25">
      <c r="A101" s="460">
        <v>89</v>
      </c>
      <c r="B101" s="461" t="s">
        <v>1032</v>
      </c>
      <c r="C101" s="462" t="s">
        <v>1114</v>
      </c>
      <c r="D101" s="463"/>
      <c r="E101" s="462"/>
      <c r="F101" s="461" t="s">
        <v>1049</v>
      </c>
      <c r="G101" s="462"/>
      <c r="H101" s="736">
        <v>1</v>
      </c>
      <c r="I101" s="465">
        <v>2822400</v>
      </c>
      <c r="J101" s="493">
        <f t="shared" si="1"/>
        <v>2822400</v>
      </c>
      <c r="K101" s="467">
        <v>1411200</v>
      </c>
      <c r="L101" s="462"/>
      <c r="M101" s="462"/>
      <c r="N101" s="462"/>
      <c r="O101" s="465">
        <v>1</v>
      </c>
      <c r="Q101" s="469"/>
      <c r="R101" s="469"/>
      <c r="S101" s="470"/>
      <c r="T101" s="471"/>
    </row>
    <row r="102" spans="1:20" ht="12" customHeight="1" x14ac:dyDescent="0.25">
      <c r="A102" s="460">
        <v>90</v>
      </c>
      <c r="B102" s="461" t="s">
        <v>1032</v>
      </c>
      <c r="C102" s="462" t="s">
        <v>1114</v>
      </c>
      <c r="D102" s="463"/>
      <c r="E102" s="462"/>
      <c r="F102" s="461" t="s">
        <v>1049</v>
      </c>
      <c r="G102" s="462"/>
      <c r="H102" s="736">
        <v>1</v>
      </c>
      <c r="I102" s="465">
        <v>87000</v>
      </c>
      <c r="J102" s="493">
        <f t="shared" si="1"/>
        <v>87000</v>
      </c>
      <c r="K102" s="467">
        <v>43500</v>
      </c>
      <c r="L102" s="462"/>
      <c r="M102" s="462"/>
      <c r="N102" s="462"/>
      <c r="O102" s="465">
        <v>1</v>
      </c>
      <c r="Q102" s="469"/>
      <c r="R102" s="469"/>
      <c r="S102" s="470"/>
      <c r="T102" s="471"/>
    </row>
    <row r="103" spans="1:20" ht="12" customHeight="1" x14ac:dyDescent="0.25">
      <c r="A103" s="460">
        <v>91</v>
      </c>
      <c r="B103" s="461" t="s">
        <v>1032</v>
      </c>
      <c r="C103" s="462" t="s">
        <v>1114</v>
      </c>
      <c r="D103" s="463"/>
      <c r="E103" s="462"/>
      <c r="F103" s="461" t="s">
        <v>1049</v>
      </c>
      <c r="G103" s="462"/>
      <c r="H103" s="736">
        <v>1</v>
      </c>
      <c r="I103" s="465">
        <v>2889600</v>
      </c>
      <c r="J103" s="493">
        <f t="shared" si="1"/>
        <v>2889600</v>
      </c>
      <c r="K103" s="467">
        <v>1444800</v>
      </c>
      <c r="L103" s="462"/>
      <c r="M103" s="462"/>
      <c r="N103" s="462"/>
      <c r="O103" s="465">
        <v>1</v>
      </c>
      <c r="Q103" s="469"/>
      <c r="R103" s="469"/>
      <c r="S103" s="470"/>
      <c r="T103" s="471"/>
    </row>
    <row r="104" spans="1:20" ht="12" customHeight="1" x14ac:dyDescent="0.25">
      <c r="A104" s="460">
        <v>92</v>
      </c>
      <c r="B104" s="461" t="s">
        <v>1032</v>
      </c>
      <c r="C104" s="462" t="s">
        <v>1114</v>
      </c>
      <c r="D104" s="463"/>
      <c r="E104" s="462"/>
      <c r="F104" s="461" t="s">
        <v>1049</v>
      </c>
      <c r="G104" s="462"/>
      <c r="H104" s="736">
        <v>1</v>
      </c>
      <c r="I104" s="465">
        <v>3360000</v>
      </c>
      <c r="J104" s="493">
        <f t="shared" si="1"/>
        <v>3360000</v>
      </c>
      <c r="K104" s="467">
        <v>1680000</v>
      </c>
      <c r="L104" s="462"/>
      <c r="M104" s="462"/>
      <c r="N104" s="462"/>
      <c r="O104" s="465">
        <v>1</v>
      </c>
      <c r="Q104" s="469"/>
      <c r="R104" s="469"/>
      <c r="S104" s="470"/>
      <c r="T104" s="471"/>
    </row>
    <row r="105" spans="1:20" ht="12" customHeight="1" x14ac:dyDescent="0.25">
      <c r="A105" s="460">
        <v>93</v>
      </c>
      <c r="B105" s="461" t="s">
        <v>1032</v>
      </c>
      <c r="C105" s="462" t="s">
        <v>1114</v>
      </c>
      <c r="D105" s="463"/>
      <c r="E105" s="462"/>
      <c r="F105" s="461" t="s">
        <v>1049</v>
      </c>
      <c r="G105" s="462"/>
      <c r="H105" s="736">
        <v>1</v>
      </c>
      <c r="I105" s="465">
        <v>87000</v>
      </c>
      <c r="J105" s="493">
        <f t="shared" si="1"/>
        <v>87000</v>
      </c>
      <c r="K105" s="467">
        <v>43500</v>
      </c>
      <c r="L105" s="462"/>
      <c r="M105" s="462"/>
      <c r="N105" s="462"/>
      <c r="O105" s="465">
        <v>1</v>
      </c>
      <c r="Q105" s="469"/>
      <c r="R105" s="469"/>
      <c r="S105" s="470"/>
      <c r="T105" s="471"/>
    </row>
    <row r="106" spans="1:20" ht="12" customHeight="1" x14ac:dyDescent="0.25">
      <c r="A106" s="460">
        <v>94</v>
      </c>
      <c r="B106" s="461" t="s">
        <v>1032</v>
      </c>
      <c r="C106" s="462" t="s">
        <v>1114</v>
      </c>
      <c r="D106" s="463"/>
      <c r="E106" s="462"/>
      <c r="F106" s="461" t="s">
        <v>1049</v>
      </c>
      <c r="G106" s="462"/>
      <c r="H106" s="736">
        <v>1</v>
      </c>
      <c r="I106" s="465">
        <v>348000</v>
      </c>
      <c r="J106" s="493">
        <f t="shared" si="1"/>
        <v>348000</v>
      </c>
      <c r="K106" s="467">
        <v>174000</v>
      </c>
      <c r="L106" s="462"/>
      <c r="M106" s="462"/>
      <c r="N106" s="462"/>
      <c r="O106" s="465">
        <v>1</v>
      </c>
      <c r="Q106" s="469"/>
      <c r="R106" s="469"/>
      <c r="S106" s="470"/>
      <c r="T106" s="471"/>
    </row>
    <row r="107" spans="1:20" ht="12" customHeight="1" x14ac:dyDescent="0.25">
      <c r="A107" s="460">
        <v>95</v>
      </c>
      <c r="B107" s="461" t="s">
        <v>1032</v>
      </c>
      <c r="C107" s="462" t="s">
        <v>1114</v>
      </c>
      <c r="D107" s="463"/>
      <c r="E107" s="462"/>
      <c r="F107" s="461" t="s">
        <v>1049</v>
      </c>
      <c r="G107" s="462"/>
      <c r="H107" s="736">
        <v>1</v>
      </c>
      <c r="I107" s="465">
        <v>2889600</v>
      </c>
      <c r="J107" s="493">
        <f t="shared" si="1"/>
        <v>2889600</v>
      </c>
      <c r="K107" s="467">
        <v>1444800</v>
      </c>
      <c r="L107" s="462"/>
      <c r="M107" s="462"/>
      <c r="N107" s="462"/>
      <c r="O107" s="465">
        <v>1</v>
      </c>
      <c r="Q107" s="469"/>
      <c r="R107" s="469"/>
      <c r="S107" s="470"/>
      <c r="T107" s="471"/>
    </row>
    <row r="108" spans="1:20" ht="12" customHeight="1" x14ac:dyDescent="0.25">
      <c r="A108" s="460">
        <v>96</v>
      </c>
      <c r="B108" s="461" t="s">
        <v>1032</v>
      </c>
      <c r="C108" s="462" t="s">
        <v>1114</v>
      </c>
      <c r="D108" s="463"/>
      <c r="E108" s="462"/>
      <c r="F108" s="461" t="s">
        <v>1049</v>
      </c>
      <c r="G108" s="462"/>
      <c r="H108" s="736">
        <v>1</v>
      </c>
      <c r="I108" s="465">
        <v>87000</v>
      </c>
      <c r="J108" s="493">
        <f t="shared" si="1"/>
        <v>87000</v>
      </c>
      <c r="K108" s="467">
        <v>43500</v>
      </c>
      <c r="L108" s="462"/>
      <c r="M108" s="462"/>
      <c r="N108" s="462"/>
      <c r="O108" s="465">
        <v>1</v>
      </c>
      <c r="Q108" s="469"/>
      <c r="R108" s="469"/>
      <c r="S108" s="470"/>
      <c r="T108" s="471"/>
    </row>
    <row r="109" spans="1:20" ht="12" customHeight="1" x14ac:dyDescent="0.25">
      <c r="A109" s="460">
        <v>97</v>
      </c>
      <c r="B109" s="461" t="s">
        <v>1032</v>
      </c>
      <c r="C109" s="462" t="s">
        <v>1114</v>
      </c>
      <c r="D109" s="463"/>
      <c r="E109" s="462"/>
      <c r="F109" s="461" t="s">
        <v>1049</v>
      </c>
      <c r="G109" s="462"/>
      <c r="H109" s="736">
        <v>1</v>
      </c>
      <c r="I109" s="465">
        <v>2889600</v>
      </c>
      <c r="J109" s="493">
        <f t="shared" si="1"/>
        <v>2889600</v>
      </c>
      <c r="K109" s="467">
        <v>1444800</v>
      </c>
      <c r="L109" s="462"/>
      <c r="M109" s="462"/>
      <c r="N109" s="462"/>
      <c r="O109" s="465">
        <v>1</v>
      </c>
      <c r="Q109" s="469"/>
      <c r="R109" s="469"/>
      <c r="S109" s="470"/>
      <c r="T109" s="471"/>
    </row>
    <row r="110" spans="1:20" ht="12" customHeight="1" x14ac:dyDescent="0.25">
      <c r="A110" s="460">
        <v>98</v>
      </c>
      <c r="B110" s="461" t="s">
        <v>1032</v>
      </c>
      <c r="C110" s="462" t="s">
        <v>1114</v>
      </c>
      <c r="D110" s="463"/>
      <c r="E110" s="462"/>
      <c r="F110" s="461" t="s">
        <v>1049</v>
      </c>
      <c r="G110" s="462"/>
      <c r="H110" s="736">
        <v>1</v>
      </c>
      <c r="I110" s="465">
        <v>134400</v>
      </c>
      <c r="J110" s="493">
        <f t="shared" si="1"/>
        <v>134400</v>
      </c>
      <c r="K110" s="467">
        <v>67200</v>
      </c>
      <c r="L110" s="462"/>
      <c r="M110" s="462"/>
      <c r="N110" s="462"/>
      <c r="O110" s="465">
        <v>1</v>
      </c>
      <c r="Q110" s="469"/>
      <c r="R110" s="469"/>
      <c r="S110" s="470"/>
      <c r="T110" s="471"/>
    </row>
    <row r="111" spans="1:20" ht="12" customHeight="1" x14ac:dyDescent="0.25">
      <c r="A111" s="460">
        <v>99</v>
      </c>
      <c r="B111" s="461" t="s">
        <v>1032</v>
      </c>
      <c r="C111" s="462" t="s">
        <v>1114</v>
      </c>
      <c r="D111" s="463"/>
      <c r="E111" s="462"/>
      <c r="F111" s="461" t="s">
        <v>1049</v>
      </c>
      <c r="G111" s="462"/>
      <c r="H111" s="736">
        <v>1</v>
      </c>
      <c r="I111" s="465">
        <v>87000</v>
      </c>
      <c r="J111" s="493">
        <f t="shared" si="1"/>
        <v>87000</v>
      </c>
      <c r="K111" s="467">
        <v>43500</v>
      </c>
      <c r="L111" s="462"/>
      <c r="M111" s="462"/>
      <c r="N111" s="462"/>
      <c r="O111" s="465">
        <v>1</v>
      </c>
      <c r="Q111" s="469"/>
      <c r="R111" s="469"/>
      <c r="S111" s="470"/>
      <c r="T111" s="471"/>
    </row>
    <row r="112" spans="1:20" ht="12" customHeight="1" x14ac:dyDescent="0.25">
      <c r="A112" s="460">
        <v>100</v>
      </c>
      <c r="B112" s="461" t="s">
        <v>1032</v>
      </c>
      <c r="C112" s="462" t="s">
        <v>1114</v>
      </c>
      <c r="D112" s="463"/>
      <c r="E112" s="462"/>
      <c r="F112" s="461" t="s">
        <v>1049</v>
      </c>
      <c r="G112" s="462"/>
      <c r="H112" s="736">
        <v>1</v>
      </c>
      <c r="I112" s="465">
        <v>69000</v>
      </c>
      <c r="J112" s="493">
        <f t="shared" si="1"/>
        <v>69000</v>
      </c>
      <c r="K112" s="467">
        <v>34500</v>
      </c>
      <c r="L112" s="462"/>
      <c r="M112" s="462"/>
      <c r="N112" s="462"/>
      <c r="O112" s="465">
        <v>1</v>
      </c>
      <c r="Q112" s="469"/>
      <c r="R112" s="469"/>
      <c r="S112" s="470"/>
      <c r="T112" s="471"/>
    </row>
    <row r="113" spans="1:20" ht="12" customHeight="1" x14ac:dyDescent="0.25">
      <c r="A113" s="460">
        <v>101</v>
      </c>
      <c r="B113" s="461" t="s">
        <v>1032</v>
      </c>
      <c r="C113" s="462" t="s">
        <v>1114</v>
      </c>
      <c r="D113" s="463"/>
      <c r="E113" s="462"/>
      <c r="F113" s="461" t="s">
        <v>1049</v>
      </c>
      <c r="G113" s="462"/>
      <c r="H113" s="736">
        <v>1</v>
      </c>
      <c r="I113" s="465">
        <v>2889600</v>
      </c>
      <c r="J113" s="493">
        <f t="shared" si="1"/>
        <v>2889600</v>
      </c>
      <c r="K113" s="467">
        <v>1444800</v>
      </c>
      <c r="L113" s="462"/>
      <c r="M113" s="462"/>
      <c r="N113" s="462"/>
      <c r="O113" s="465">
        <v>1</v>
      </c>
      <c r="Q113" s="469"/>
      <c r="R113" s="469"/>
      <c r="S113" s="470"/>
      <c r="T113" s="471"/>
    </row>
    <row r="114" spans="1:20" ht="12" customHeight="1" x14ac:dyDescent="0.25">
      <c r="A114" s="460">
        <v>102</v>
      </c>
      <c r="B114" s="461" t="s">
        <v>1032</v>
      </c>
      <c r="C114" s="462" t="s">
        <v>1114</v>
      </c>
      <c r="D114" s="463"/>
      <c r="E114" s="462"/>
      <c r="F114" s="461" t="s">
        <v>1049</v>
      </c>
      <c r="G114" s="462"/>
      <c r="H114" s="736">
        <v>1</v>
      </c>
      <c r="I114" s="465">
        <v>2822400</v>
      </c>
      <c r="J114" s="493">
        <f t="shared" si="1"/>
        <v>2822400</v>
      </c>
      <c r="K114" s="467">
        <v>1411200</v>
      </c>
      <c r="L114" s="462"/>
      <c r="M114" s="462"/>
      <c r="N114" s="462"/>
      <c r="O114" s="465">
        <v>1</v>
      </c>
      <c r="Q114" s="469"/>
      <c r="R114" s="469"/>
      <c r="S114" s="470"/>
      <c r="T114" s="471"/>
    </row>
    <row r="115" spans="1:20" ht="12" customHeight="1" x14ac:dyDescent="0.25">
      <c r="A115" s="460">
        <v>103</v>
      </c>
      <c r="B115" s="461" t="s">
        <v>1032</v>
      </c>
      <c r="C115" s="462" t="s">
        <v>1114</v>
      </c>
      <c r="D115" s="463"/>
      <c r="E115" s="462"/>
      <c r="F115" s="461" t="s">
        <v>1049</v>
      </c>
      <c r="G115" s="462"/>
      <c r="H115" s="736">
        <v>1</v>
      </c>
      <c r="I115" s="465">
        <v>87000</v>
      </c>
      <c r="J115" s="493">
        <f t="shared" si="1"/>
        <v>87000</v>
      </c>
      <c r="K115" s="467">
        <v>43500</v>
      </c>
      <c r="L115" s="462"/>
      <c r="M115" s="462"/>
      <c r="N115" s="462"/>
      <c r="O115" s="465">
        <v>1</v>
      </c>
      <c r="Q115" s="469"/>
      <c r="R115" s="469"/>
      <c r="S115" s="470"/>
      <c r="T115" s="471"/>
    </row>
    <row r="116" spans="1:20" ht="12" customHeight="1" x14ac:dyDescent="0.25">
      <c r="A116" s="460">
        <v>104</v>
      </c>
      <c r="B116" s="461" t="s">
        <v>1032</v>
      </c>
      <c r="C116" s="462" t="s">
        <v>1114</v>
      </c>
      <c r="D116" s="463"/>
      <c r="E116" s="462"/>
      <c r="F116" s="461" t="s">
        <v>1049</v>
      </c>
      <c r="G116" s="462"/>
      <c r="H116" s="736">
        <v>1</v>
      </c>
      <c r="I116" s="465">
        <v>87000</v>
      </c>
      <c r="J116" s="493">
        <f t="shared" si="1"/>
        <v>87000</v>
      </c>
      <c r="K116" s="467">
        <v>43500</v>
      </c>
      <c r="L116" s="462"/>
      <c r="M116" s="462"/>
      <c r="N116" s="462"/>
      <c r="O116" s="465">
        <v>1</v>
      </c>
      <c r="Q116" s="469"/>
      <c r="R116" s="469"/>
      <c r="S116" s="470"/>
      <c r="T116" s="471"/>
    </row>
    <row r="117" spans="1:20" ht="12" customHeight="1" x14ac:dyDescent="0.25">
      <c r="A117" s="460">
        <v>105</v>
      </c>
      <c r="B117" s="461" t="s">
        <v>1032</v>
      </c>
      <c r="C117" s="462" t="s">
        <v>1114</v>
      </c>
      <c r="D117" s="463"/>
      <c r="E117" s="462"/>
      <c r="F117" s="461" t="s">
        <v>1049</v>
      </c>
      <c r="G117" s="462"/>
      <c r="H117" s="736">
        <v>1</v>
      </c>
      <c r="I117" s="465">
        <v>87000</v>
      </c>
      <c r="J117" s="493">
        <f t="shared" si="1"/>
        <v>87000</v>
      </c>
      <c r="K117" s="467">
        <v>43500</v>
      </c>
      <c r="L117" s="462"/>
      <c r="M117" s="462"/>
      <c r="N117" s="462"/>
      <c r="O117" s="465">
        <v>1</v>
      </c>
      <c r="Q117" s="469"/>
      <c r="R117" s="469"/>
      <c r="S117" s="470"/>
      <c r="T117" s="471"/>
    </row>
    <row r="118" spans="1:20" ht="12" customHeight="1" x14ac:dyDescent="0.25">
      <c r="A118" s="460">
        <v>106</v>
      </c>
      <c r="B118" s="461" t="s">
        <v>1032</v>
      </c>
      <c r="C118" s="462" t="s">
        <v>1114</v>
      </c>
      <c r="D118" s="463"/>
      <c r="E118" s="462"/>
      <c r="F118" s="461" t="s">
        <v>1049</v>
      </c>
      <c r="G118" s="462"/>
      <c r="H118" s="736">
        <v>1</v>
      </c>
      <c r="I118" s="465">
        <v>87000</v>
      </c>
      <c r="J118" s="493">
        <f t="shared" si="1"/>
        <v>87000</v>
      </c>
      <c r="K118" s="467">
        <v>43500</v>
      </c>
      <c r="L118" s="462"/>
      <c r="M118" s="462"/>
      <c r="N118" s="462"/>
      <c r="O118" s="465">
        <v>1</v>
      </c>
      <c r="Q118" s="469"/>
      <c r="R118" s="469"/>
      <c r="S118" s="470"/>
      <c r="T118" s="471"/>
    </row>
    <row r="119" spans="1:20" ht="12" customHeight="1" x14ac:dyDescent="0.25">
      <c r="A119" s="460">
        <v>107</v>
      </c>
      <c r="B119" s="461" t="s">
        <v>1032</v>
      </c>
      <c r="C119" s="462" t="s">
        <v>1114</v>
      </c>
      <c r="D119" s="463"/>
      <c r="E119" s="462"/>
      <c r="F119" s="461" t="s">
        <v>1049</v>
      </c>
      <c r="G119" s="462"/>
      <c r="H119" s="736">
        <v>1</v>
      </c>
      <c r="I119" s="465">
        <v>2889600</v>
      </c>
      <c r="J119" s="493">
        <f t="shared" si="1"/>
        <v>2889600</v>
      </c>
      <c r="K119" s="467">
        <v>1444800</v>
      </c>
      <c r="L119" s="462"/>
      <c r="M119" s="462"/>
      <c r="N119" s="462"/>
      <c r="O119" s="465">
        <v>1</v>
      </c>
      <c r="Q119" s="469"/>
      <c r="R119" s="469"/>
      <c r="S119" s="470"/>
      <c r="T119" s="471"/>
    </row>
    <row r="120" spans="1:20" ht="12" customHeight="1" x14ac:dyDescent="0.25">
      <c r="A120" s="460">
        <v>108</v>
      </c>
      <c r="B120" s="461" t="s">
        <v>1032</v>
      </c>
      <c r="C120" s="462" t="s">
        <v>1114</v>
      </c>
      <c r="D120" s="463"/>
      <c r="E120" s="462"/>
      <c r="F120" s="461" t="s">
        <v>1049</v>
      </c>
      <c r="G120" s="462"/>
      <c r="H120" s="736">
        <v>1</v>
      </c>
      <c r="I120" s="465">
        <v>2889600</v>
      </c>
      <c r="J120" s="493">
        <f t="shared" si="1"/>
        <v>2889600</v>
      </c>
      <c r="K120" s="467">
        <v>1444800</v>
      </c>
      <c r="L120" s="462"/>
      <c r="M120" s="462"/>
      <c r="N120" s="462"/>
      <c r="O120" s="465">
        <v>1</v>
      </c>
      <c r="Q120" s="469"/>
      <c r="R120" s="469"/>
      <c r="S120" s="470"/>
      <c r="T120" s="471"/>
    </row>
    <row r="121" spans="1:20" ht="12" customHeight="1" x14ac:dyDescent="0.25">
      <c r="A121" s="460">
        <v>109</v>
      </c>
      <c r="B121" s="461" t="s">
        <v>1032</v>
      </c>
      <c r="C121" s="462" t="s">
        <v>1114</v>
      </c>
      <c r="D121" s="463"/>
      <c r="E121" s="462"/>
      <c r="F121" s="461" t="s">
        <v>1049</v>
      </c>
      <c r="G121" s="462"/>
      <c r="H121" s="736">
        <v>1</v>
      </c>
      <c r="I121" s="465">
        <v>87000</v>
      </c>
      <c r="J121" s="493">
        <f t="shared" si="1"/>
        <v>87000</v>
      </c>
      <c r="K121" s="467">
        <v>43500</v>
      </c>
      <c r="L121" s="462"/>
      <c r="M121" s="462"/>
      <c r="N121" s="462"/>
      <c r="O121" s="465">
        <v>1</v>
      </c>
      <c r="Q121" s="469"/>
      <c r="R121" s="469"/>
      <c r="S121" s="470"/>
      <c r="T121" s="471"/>
    </row>
    <row r="122" spans="1:20" ht="12" customHeight="1" x14ac:dyDescent="0.25">
      <c r="A122" s="460">
        <v>110</v>
      </c>
      <c r="B122" s="461" t="s">
        <v>1032</v>
      </c>
      <c r="C122" s="462" t="s">
        <v>1114</v>
      </c>
      <c r="D122" s="463"/>
      <c r="E122" s="462"/>
      <c r="F122" s="461" t="s">
        <v>1049</v>
      </c>
      <c r="G122" s="462"/>
      <c r="H122" s="736">
        <v>1</v>
      </c>
      <c r="I122" s="465">
        <v>87000</v>
      </c>
      <c r="J122" s="493">
        <f t="shared" si="1"/>
        <v>87000</v>
      </c>
      <c r="K122" s="467">
        <v>43500</v>
      </c>
      <c r="L122" s="462"/>
      <c r="M122" s="462"/>
      <c r="N122" s="462"/>
      <c r="O122" s="465">
        <v>1</v>
      </c>
      <c r="Q122" s="469"/>
      <c r="R122" s="469"/>
      <c r="S122" s="470"/>
      <c r="T122" s="471"/>
    </row>
    <row r="123" spans="1:20" ht="12" customHeight="1" x14ac:dyDescent="0.25">
      <c r="A123" s="460">
        <v>111</v>
      </c>
      <c r="B123" s="461" t="s">
        <v>1032</v>
      </c>
      <c r="C123" s="462" t="s">
        <v>1114</v>
      </c>
      <c r="D123" s="463"/>
      <c r="E123" s="462"/>
      <c r="F123" s="461" t="s">
        <v>1049</v>
      </c>
      <c r="G123" s="462"/>
      <c r="H123" s="736">
        <v>1</v>
      </c>
      <c r="I123" s="465">
        <v>141600</v>
      </c>
      <c r="J123" s="493">
        <f t="shared" si="1"/>
        <v>141600</v>
      </c>
      <c r="K123" s="467">
        <v>70800</v>
      </c>
      <c r="L123" s="462"/>
      <c r="M123" s="462"/>
      <c r="N123" s="462"/>
      <c r="O123" s="465">
        <v>1</v>
      </c>
      <c r="Q123" s="469"/>
      <c r="R123" s="469"/>
      <c r="S123" s="470"/>
      <c r="T123" s="471"/>
    </row>
    <row r="124" spans="1:20" ht="12" customHeight="1" x14ac:dyDescent="0.25">
      <c r="A124" s="460">
        <v>112</v>
      </c>
      <c r="B124" s="461" t="s">
        <v>1032</v>
      </c>
      <c r="C124" s="462" t="s">
        <v>1114</v>
      </c>
      <c r="D124" s="463"/>
      <c r="E124" s="462"/>
      <c r="F124" s="461" t="s">
        <v>1049</v>
      </c>
      <c r="G124" s="462"/>
      <c r="H124" s="736">
        <v>1</v>
      </c>
      <c r="I124" s="465">
        <v>134400</v>
      </c>
      <c r="J124" s="493">
        <f t="shared" si="1"/>
        <v>134400</v>
      </c>
      <c r="K124" s="467">
        <v>67200</v>
      </c>
      <c r="L124" s="462"/>
      <c r="M124" s="462"/>
      <c r="N124" s="462"/>
      <c r="O124" s="465">
        <v>1</v>
      </c>
      <c r="Q124" s="469"/>
      <c r="R124" s="469"/>
      <c r="S124" s="470"/>
      <c r="T124" s="471"/>
    </row>
    <row r="125" spans="1:20" ht="12" customHeight="1" x14ac:dyDescent="0.25">
      <c r="A125" s="460">
        <v>113</v>
      </c>
      <c r="B125" s="461" t="s">
        <v>1032</v>
      </c>
      <c r="C125" s="462" t="s">
        <v>1114</v>
      </c>
      <c r="D125" s="463"/>
      <c r="E125" s="462"/>
      <c r="F125" s="461" t="s">
        <v>1049</v>
      </c>
      <c r="G125" s="462"/>
      <c r="H125" s="736">
        <v>1</v>
      </c>
      <c r="I125" s="465">
        <v>134400</v>
      </c>
      <c r="J125" s="493">
        <f t="shared" si="1"/>
        <v>134400</v>
      </c>
      <c r="K125" s="467">
        <v>67200</v>
      </c>
      <c r="L125" s="462"/>
      <c r="M125" s="462"/>
      <c r="N125" s="462"/>
      <c r="O125" s="465">
        <v>1</v>
      </c>
      <c r="Q125" s="469"/>
      <c r="R125" s="469"/>
      <c r="S125" s="470"/>
      <c r="T125" s="471"/>
    </row>
    <row r="126" spans="1:20" ht="12" customHeight="1" x14ac:dyDescent="0.25">
      <c r="A126" s="460">
        <v>114</v>
      </c>
      <c r="B126" s="461" t="s">
        <v>1032</v>
      </c>
      <c r="C126" s="462" t="s">
        <v>1114</v>
      </c>
      <c r="D126" s="463"/>
      <c r="E126" s="462"/>
      <c r="F126" s="461" t="s">
        <v>1049</v>
      </c>
      <c r="G126" s="462"/>
      <c r="H126" s="736">
        <v>1</v>
      </c>
      <c r="I126" s="465">
        <v>87000</v>
      </c>
      <c r="J126" s="493">
        <f t="shared" si="1"/>
        <v>87000</v>
      </c>
      <c r="K126" s="467">
        <v>43500</v>
      </c>
      <c r="L126" s="462"/>
      <c r="M126" s="462"/>
      <c r="N126" s="462"/>
      <c r="O126" s="465">
        <v>1</v>
      </c>
      <c r="Q126" s="469"/>
      <c r="R126" s="469"/>
      <c r="S126" s="470"/>
      <c r="T126" s="471"/>
    </row>
    <row r="127" spans="1:20" ht="12" customHeight="1" x14ac:dyDescent="0.25">
      <c r="A127" s="460">
        <v>115</v>
      </c>
      <c r="B127" s="461" t="s">
        <v>1032</v>
      </c>
      <c r="C127" s="462" t="s">
        <v>1114</v>
      </c>
      <c r="D127" s="463"/>
      <c r="E127" s="462"/>
      <c r="F127" s="461" t="s">
        <v>1049</v>
      </c>
      <c r="G127" s="462"/>
      <c r="H127" s="736">
        <v>1</v>
      </c>
      <c r="I127" s="465">
        <v>87000</v>
      </c>
      <c r="J127" s="493">
        <f t="shared" si="1"/>
        <v>87000</v>
      </c>
      <c r="K127" s="467">
        <v>43500</v>
      </c>
      <c r="L127" s="462"/>
      <c r="M127" s="462"/>
      <c r="N127" s="462"/>
      <c r="O127" s="465">
        <v>1</v>
      </c>
      <c r="Q127" s="469"/>
      <c r="R127" s="469"/>
      <c r="S127" s="470"/>
      <c r="T127" s="471"/>
    </row>
    <row r="128" spans="1:20" ht="12" customHeight="1" x14ac:dyDescent="0.25">
      <c r="A128" s="460">
        <v>116</v>
      </c>
      <c r="B128" s="461" t="s">
        <v>1032</v>
      </c>
      <c r="C128" s="462" t="s">
        <v>1114</v>
      </c>
      <c r="D128" s="463"/>
      <c r="E128" s="462"/>
      <c r="F128" s="461" t="s">
        <v>1049</v>
      </c>
      <c r="G128" s="462"/>
      <c r="H128" s="736">
        <v>1</v>
      </c>
      <c r="I128" s="465">
        <v>2889600</v>
      </c>
      <c r="J128" s="493">
        <f t="shared" si="1"/>
        <v>2889600</v>
      </c>
      <c r="K128" s="467">
        <v>1444800</v>
      </c>
      <c r="L128" s="462"/>
      <c r="M128" s="462"/>
      <c r="N128" s="462"/>
      <c r="O128" s="465">
        <v>1</v>
      </c>
      <c r="Q128" s="469"/>
      <c r="R128" s="469"/>
      <c r="S128" s="470"/>
      <c r="T128" s="471"/>
    </row>
    <row r="129" spans="1:20" ht="12" customHeight="1" x14ac:dyDescent="0.25">
      <c r="A129" s="460">
        <v>117</v>
      </c>
      <c r="B129" s="461" t="s">
        <v>1033</v>
      </c>
      <c r="C129" s="462" t="s">
        <v>1115</v>
      </c>
      <c r="D129" s="463"/>
      <c r="E129" s="464" t="s">
        <v>1455</v>
      </c>
      <c r="F129" s="461" t="s">
        <v>1049</v>
      </c>
      <c r="G129" s="462"/>
      <c r="H129" s="736">
        <v>1</v>
      </c>
      <c r="I129" s="465">
        <v>510000</v>
      </c>
      <c r="J129" s="493">
        <f t="shared" si="1"/>
        <v>510000</v>
      </c>
      <c r="K129" s="467">
        <v>255000</v>
      </c>
      <c r="L129" s="465">
        <v>1</v>
      </c>
      <c r="M129" s="462"/>
      <c r="N129" s="462"/>
      <c r="O129" s="462"/>
      <c r="Q129" s="469"/>
      <c r="R129" s="469"/>
      <c r="S129" s="470"/>
      <c r="T129" s="471"/>
    </row>
    <row r="130" spans="1:20" ht="12" customHeight="1" x14ac:dyDescent="0.25">
      <c r="A130" s="460">
        <v>118</v>
      </c>
      <c r="B130" s="461" t="s">
        <v>1033</v>
      </c>
      <c r="C130" s="462" t="s">
        <v>1115</v>
      </c>
      <c r="D130" s="463"/>
      <c r="E130" s="464" t="s">
        <v>1456</v>
      </c>
      <c r="F130" s="461" t="s">
        <v>1049</v>
      </c>
      <c r="G130" s="462"/>
      <c r="H130" s="736">
        <v>1</v>
      </c>
      <c r="I130" s="465">
        <v>780000</v>
      </c>
      <c r="J130" s="493">
        <f t="shared" si="1"/>
        <v>780000</v>
      </c>
      <c r="K130" s="467">
        <v>390000</v>
      </c>
      <c r="L130" s="465">
        <v>1</v>
      </c>
      <c r="M130" s="462"/>
      <c r="N130" s="462"/>
      <c r="O130" s="462"/>
      <c r="Q130" s="469"/>
      <c r="R130" s="469"/>
      <c r="S130" s="470"/>
      <c r="T130" s="471"/>
    </row>
    <row r="131" spans="1:20" ht="12" customHeight="1" x14ac:dyDescent="0.25">
      <c r="A131" s="460">
        <v>119</v>
      </c>
      <c r="B131" s="461" t="s">
        <v>1033</v>
      </c>
      <c r="C131" s="462" t="s">
        <v>1115</v>
      </c>
      <c r="D131" s="463"/>
      <c r="E131" s="464" t="s">
        <v>1454</v>
      </c>
      <c r="F131" s="461" t="s">
        <v>1049</v>
      </c>
      <c r="G131" s="462"/>
      <c r="H131" s="736">
        <v>1</v>
      </c>
      <c r="I131" s="465">
        <v>1050000</v>
      </c>
      <c r="J131" s="493">
        <f t="shared" si="1"/>
        <v>1050000</v>
      </c>
      <c r="K131" s="467">
        <v>525000</v>
      </c>
      <c r="L131" s="465">
        <v>1</v>
      </c>
      <c r="M131" s="462"/>
      <c r="N131" s="462"/>
      <c r="O131" s="462"/>
      <c r="Q131" s="469"/>
      <c r="R131" s="469"/>
      <c r="S131" s="470"/>
      <c r="T131" s="471"/>
    </row>
    <row r="132" spans="1:20" ht="12" customHeight="1" x14ac:dyDescent="0.25">
      <c r="A132" s="460">
        <v>120</v>
      </c>
      <c r="B132" s="461" t="s">
        <v>1033</v>
      </c>
      <c r="C132" s="462" t="s">
        <v>1115</v>
      </c>
      <c r="D132" s="463"/>
      <c r="E132" s="464" t="s">
        <v>1421</v>
      </c>
      <c r="F132" s="461" t="s">
        <v>1049</v>
      </c>
      <c r="G132" s="462"/>
      <c r="H132" s="736">
        <v>1</v>
      </c>
      <c r="I132" s="465">
        <v>600000</v>
      </c>
      <c r="J132" s="493">
        <f t="shared" si="1"/>
        <v>600000</v>
      </c>
      <c r="K132" s="467">
        <v>300000</v>
      </c>
      <c r="L132" s="462">
        <v>1</v>
      </c>
      <c r="M132" s="462"/>
      <c r="N132" s="462"/>
      <c r="O132" s="465"/>
      <c r="Q132" s="469"/>
      <c r="R132" s="469"/>
      <c r="S132" s="470"/>
      <c r="T132" s="471"/>
    </row>
    <row r="133" spans="1:20" ht="12" customHeight="1" x14ac:dyDescent="0.25">
      <c r="A133" s="460">
        <v>121</v>
      </c>
      <c r="B133" s="461" t="s">
        <v>1033</v>
      </c>
      <c r="C133" s="462" t="s">
        <v>1115</v>
      </c>
      <c r="D133" s="463"/>
      <c r="E133" s="462"/>
      <c r="F133" s="461" t="s">
        <v>1049</v>
      </c>
      <c r="G133" s="462"/>
      <c r="H133" s="736">
        <v>1</v>
      </c>
      <c r="I133" s="465">
        <v>750000</v>
      </c>
      <c r="J133" s="493">
        <f t="shared" si="1"/>
        <v>750000</v>
      </c>
      <c r="K133" s="467">
        <v>375000</v>
      </c>
      <c r="L133" s="462"/>
      <c r="M133" s="462"/>
      <c r="N133" s="462"/>
      <c r="O133" s="465">
        <v>1</v>
      </c>
      <c r="Q133" s="469"/>
      <c r="R133" s="469"/>
      <c r="S133" s="470"/>
      <c r="T133" s="471"/>
    </row>
    <row r="134" spans="1:20" ht="12" customHeight="1" x14ac:dyDescent="0.25">
      <c r="A134" s="460">
        <v>122</v>
      </c>
      <c r="B134" s="461" t="s">
        <v>1034</v>
      </c>
      <c r="C134" s="462" t="s">
        <v>1116</v>
      </c>
      <c r="D134" s="463"/>
      <c r="E134" s="464" t="s">
        <v>1457</v>
      </c>
      <c r="F134" s="461" t="s">
        <v>1049</v>
      </c>
      <c r="G134" s="462"/>
      <c r="H134" s="736">
        <v>1</v>
      </c>
      <c r="I134" s="465">
        <v>810000</v>
      </c>
      <c r="J134" s="493">
        <f t="shared" si="1"/>
        <v>810000</v>
      </c>
      <c r="K134" s="467">
        <v>405000</v>
      </c>
      <c r="L134" s="465">
        <v>1</v>
      </c>
      <c r="M134" s="462"/>
      <c r="N134" s="462"/>
      <c r="O134" s="462"/>
      <c r="Q134" s="469"/>
      <c r="R134" s="469"/>
      <c r="S134" s="470"/>
      <c r="T134" s="471"/>
    </row>
    <row r="135" spans="1:20" ht="12" customHeight="1" x14ac:dyDescent="0.25">
      <c r="A135" s="460">
        <v>123</v>
      </c>
      <c r="B135" s="461" t="s">
        <v>1035</v>
      </c>
      <c r="C135" s="462" t="s">
        <v>1116</v>
      </c>
      <c r="D135" s="463"/>
      <c r="E135" s="464" t="s">
        <v>1458</v>
      </c>
      <c r="F135" s="461" t="s">
        <v>1049</v>
      </c>
      <c r="G135" s="462"/>
      <c r="H135" s="736">
        <v>1</v>
      </c>
      <c r="I135" s="465">
        <v>321600</v>
      </c>
      <c r="J135" s="493">
        <f t="shared" si="1"/>
        <v>321600</v>
      </c>
      <c r="K135" s="467">
        <v>160800</v>
      </c>
      <c r="L135" s="465">
        <v>1</v>
      </c>
      <c r="M135" s="462"/>
      <c r="N135" s="462"/>
      <c r="O135" s="462"/>
      <c r="Q135" s="469"/>
      <c r="R135" s="469"/>
      <c r="S135" s="470"/>
      <c r="T135" s="471"/>
    </row>
    <row r="136" spans="1:20" ht="12" customHeight="1" x14ac:dyDescent="0.25">
      <c r="A136" s="460">
        <v>124</v>
      </c>
      <c r="B136" s="461" t="s">
        <v>1036</v>
      </c>
      <c r="C136" s="462" t="s">
        <v>357</v>
      </c>
      <c r="D136" s="463"/>
      <c r="E136" s="462"/>
      <c r="F136" s="461" t="s">
        <v>1051</v>
      </c>
      <c r="G136" s="462"/>
      <c r="H136" s="736">
        <v>1</v>
      </c>
      <c r="I136" s="465">
        <v>225600</v>
      </c>
      <c r="J136" s="493">
        <f t="shared" si="1"/>
        <v>225600</v>
      </c>
      <c r="K136" s="467">
        <v>112800</v>
      </c>
      <c r="L136" s="462"/>
      <c r="M136" s="462"/>
      <c r="N136" s="462"/>
      <c r="O136" s="465">
        <v>1</v>
      </c>
      <c r="Q136" s="469"/>
      <c r="R136" s="469"/>
      <c r="S136" s="470"/>
      <c r="T136" s="471"/>
    </row>
    <row r="137" spans="1:20" ht="12" customHeight="1" x14ac:dyDescent="0.25">
      <c r="A137" s="460">
        <v>125</v>
      </c>
      <c r="B137" s="461" t="s">
        <v>1036</v>
      </c>
      <c r="C137" s="462" t="s">
        <v>357</v>
      </c>
      <c r="D137" s="463"/>
      <c r="E137" s="462"/>
      <c r="F137" s="461" t="s">
        <v>1051</v>
      </c>
      <c r="G137" s="462"/>
      <c r="H137" s="736">
        <v>1</v>
      </c>
      <c r="I137" s="465">
        <v>141600</v>
      </c>
      <c r="J137" s="493">
        <f t="shared" si="1"/>
        <v>141600</v>
      </c>
      <c r="K137" s="467">
        <v>70800</v>
      </c>
      <c r="L137" s="462"/>
      <c r="M137" s="462"/>
      <c r="N137" s="462"/>
      <c r="O137" s="465">
        <v>1</v>
      </c>
      <c r="Q137" s="469"/>
      <c r="R137" s="469"/>
      <c r="S137" s="470"/>
      <c r="T137" s="471"/>
    </row>
    <row r="138" spans="1:20" ht="12" customHeight="1" x14ac:dyDescent="0.25">
      <c r="A138" s="460">
        <v>126</v>
      </c>
      <c r="B138" s="461" t="s">
        <v>1036</v>
      </c>
      <c r="C138" s="462" t="s">
        <v>357</v>
      </c>
      <c r="D138" s="463"/>
      <c r="E138" s="462"/>
      <c r="F138" s="461" t="s">
        <v>1051</v>
      </c>
      <c r="G138" s="462"/>
      <c r="H138" s="736">
        <v>1</v>
      </c>
      <c r="I138" s="465">
        <v>141600</v>
      </c>
      <c r="J138" s="493">
        <f t="shared" si="1"/>
        <v>141600</v>
      </c>
      <c r="K138" s="467">
        <v>70800</v>
      </c>
      <c r="L138" s="462"/>
      <c r="M138" s="462"/>
      <c r="N138" s="462"/>
      <c r="O138" s="465">
        <v>1</v>
      </c>
      <c r="Q138" s="469"/>
      <c r="R138" s="469"/>
      <c r="S138" s="470"/>
      <c r="T138" s="471"/>
    </row>
    <row r="139" spans="1:20" ht="12" customHeight="1" x14ac:dyDescent="0.25">
      <c r="A139" s="460">
        <v>127</v>
      </c>
      <c r="B139" s="461" t="s">
        <v>1037</v>
      </c>
      <c r="C139" s="462" t="s">
        <v>1117</v>
      </c>
      <c r="D139" s="463"/>
      <c r="E139" s="464" t="s">
        <v>1400</v>
      </c>
      <c r="F139" s="461" t="s">
        <v>1051</v>
      </c>
      <c r="G139" s="462"/>
      <c r="H139" s="736">
        <v>1</v>
      </c>
      <c r="I139" s="465">
        <v>393600</v>
      </c>
      <c r="J139" s="493">
        <f t="shared" si="1"/>
        <v>393600</v>
      </c>
      <c r="K139" s="467">
        <v>196800</v>
      </c>
      <c r="L139" s="465">
        <v>1</v>
      </c>
      <c r="M139" s="462"/>
      <c r="N139" s="462"/>
      <c r="O139" s="462"/>
      <c r="Q139" s="469"/>
      <c r="R139" s="469"/>
      <c r="S139" s="470"/>
      <c r="T139" s="471"/>
    </row>
    <row r="140" spans="1:20" ht="12" customHeight="1" x14ac:dyDescent="0.25">
      <c r="A140" s="460">
        <v>128</v>
      </c>
      <c r="B140" s="461" t="s">
        <v>1038</v>
      </c>
      <c r="C140" s="462" t="s">
        <v>1118</v>
      </c>
      <c r="D140" s="463"/>
      <c r="E140" s="464" t="s">
        <v>1459</v>
      </c>
      <c r="F140" s="461" t="s">
        <v>1049</v>
      </c>
      <c r="G140" s="462"/>
      <c r="H140" s="736">
        <v>1</v>
      </c>
      <c r="I140" s="465">
        <v>4182000</v>
      </c>
      <c r="J140" s="493">
        <f t="shared" si="1"/>
        <v>4182000</v>
      </c>
      <c r="K140" s="467">
        <v>2091000</v>
      </c>
      <c r="L140" s="465">
        <v>1</v>
      </c>
      <c r="M140" s="462"/>
      <c r="N140" s="462"/>
      <c r="O140" s="462"/>
      <c r="Q140" s="469"/>
      <c r="R140" s="469"/>
      <c r="S140" s="470"/>
      <c r="T140" s="471"/>
    </row>
    <row r="141" spans="1:20" ht="12" customHeight="1" x14ac:dyDescent="0.25">
      <c r="A141" s="460">
        <v>129</v>
      </c>
      <c r="B141" s="461" t="s">
        <v>1039</v>
      </c>
      <c r="C141" s="462" t="s">
        <v>1119</v>
      </c>
      <c r="D141" s="463"/>
      <c r="E141" s="462"/>
      <c r="F141" s="461" t="s">
        <v>1049</v>
      </c>
      <c r="G141" s="462"/>
      <c r="H141" s="736">
        <v>1</v>
      </c>
      <c r="I141" s="465">
        <v>90600</v>
      </c>
      <c r="J141" s="493">
        <f t="shared" ref="J141:J147" si="2">H141*I141</f>
        <v>90600</v>
      </c>
      <c r="K141" s="467">
        <v>45300</v>
      </c>
      <c r="L141" s="462"/>
      <c r="M141" s="462"/>
      <c r="N141" s="462"/>
      <c r="O141" s="465">
        <v>1</v>
      </c>
      <c r="Q141" s="469"/>
      <c r="R141" s="469"/>
      <c r="S141" s="470"/>
      <c r="T141" s="471"/>
    </row>
    <row r="142" spans="1:20" ht="12" customHeight="1" x14ac:dyDescent="0.25">
      <c r="A142" s="460">
        <v>130</v>
      </c>
      <c r="B142" s="461" t="s">
        <v>1031</v>
      </c>
      <c r="C142" s="462" t="s">
        <v>357</v>
      </c>
      <c r="D142" s="463"/>
      <c r="E142" s="462"/>
      <c r="F142" s="461" t="s">
        <v>1051</v>
      </c>
      <c r="G142" s="462"/>
      <c r="H142" s="736">
        <v>1</v>
      </c>
      <c r="I142" s="465">
        <v>385000</v>
      </c>
      <c r="J142" s="493">
        <f t="shared" si="2"/>
        <v>385000</v>
      </c>
      <c r="K142" s="467">
        <v>192500</v>
      </c>
      <c r="L142" s="462"/>
      <c r="M142" s="462"/>
      <c r="N142" s="462"/>
      <c r="O142" s="465">
        <v>1</v>
      </c>
      <c r="Q142" s="469"/>
      <c r="R142" s="469"/>
      <c r="S142" s="470"/>
      <c r="T142" s="471"/>
    </row>
    <row r="143" spans="1:20" ht="12" customHeight="1" x14ac:dyDescent="0.25">
      <c r="A143" s="460">
        <v>131</v>
      </c>
      <c r="B143" s="461" t="s">
        <v>1040</v>
      </c>
      <c r="C143" s="462" t="s">
        <v>1120</v>
      </c>
      <c r="D143" s="463"/>
      <c r="E143" s="462"/>
      <c r="F143" s="461" t="s">
        <v>1049</v>
      </c>
      <c r="G143" s="462"/>
      <c r="H143" s="736">
        <v>1</v>
      </c>
      <c r="I143" s="465">
        <v>900900</v>
      </c>
      <c r="J143" s="493">
        <f t="shared" si="2"/>
        <v>900900</v>
      </c>
      <c r="K143" s="467">
        <v>450450</v>
      </c>
      <c r="L143" s="462"/>
      <c r="M143" s="462"/>
      <c r="N143" s="462"/>
      <c r="O143" s="465">
        <v>1</v>
      </c>
      <c r="Q143" s="469"/>
      <c r="R143" s="469"/>
      <c r="S143" s="470"/>
      <c r="T143" s="471"/>
    </row>
    <row r="144" spans="1:20" ht="12" customHeight="1" x14ac:dyDescent="0.25">
      <c r="A144" s="460">
        <v>132</v>
      </c>
      <c r="B144" s="461" t="s">
        <v>1040</v>
      </c>
      <c r="C144" s="462" t="s">
        <v>1120</v>
      </c>
      <c r="D144" s="463"/>
      <c r="E144" s="462"/>
      <c r="F144" s="461" t="s">
        <v>1049</v>
      </c>
      <c r="G144" s="462"/>
      <c r="H144" s="736">
        <v>1</v>
      </c>
      <c r="I144" s="465">
        <v>900900</v>
      </c>
      <c r="J144" s="493">
        <f t="shared" si="2"/>
        <v>900900</v>
      </c>
      <c r="K144" s="467">
        <v>450450</v>
      </c>
      <c r="L144" s="462"/>
      <c r="M144" s="462"/>
      <c r="N144" s="462"/>
      <c r="O144" s="465">
        <v>1</v>
      </c>
      <c r="Q144" s="469"/>
      <c r="R144" s="469"/>
      <c r="S144" s="470"/>
      <c r="T144" s="471"/>
    </row>
    <row r="145" spans="1:20" ht="12" customHeight="1" x14ac:dyDescent="0.25">
      <c r="A145" s="460">
        <v>133</v>
      </c>
      <c r="B145" s="461" t="s">
        <v>1040</v>
      </c>
      <c r="C145" s="462" t="s">
        <v>1120</v>
      </c>
      <c r="D145" s="463"/>
      <c r="E145" s="462"/>
      <c r="F145" s="461" t="s">
        <v>1052</v>
      </c>
      <c r="G145" s="462"/>
      <c r="H145" s="736">
        <v>1</v>
      </c>
      <c r="I145" s="465">
        <v>1000000</v>
      </c>
      <c r="J145" s="493">
        <f t="shared" si="2"/>
        <v>1000000</v>
      </c>
      <c r="K145" s="467">
        <v>500000</v>
      </c>
      <c r="L145" s="462"/>
      <c r="M145" s="462"/>
      <c r="N145" s="462"/>
      <c r="O145" s="465">
        <v>1</v>
      </c>
      <c r="Q145" s="469"/>
      <c r="R145" s="469"/>
      <c r="S145" s="470"/>
      <c r="T145" s="471"/>
    </row>
    <row r="146" spans="1:20" ht="12" customHeight="1" x14ac:dyDescent="0.25">
      <c r="A146" s="460">
        <v>134</v>
      </c>
      <c r="B146" s="461" t="s">
        <v>1040</v>
      </c>
      <c r="C146" s="462" t="s">
        <v>1120</v>
      </c>
      <c r="D146" s="463"/>
      <c r="E146" s="462"/>
      <c r="F146" s="461" t="s">
        <v>1052</v>
      </c>
      <c r="G146" s="462"/>
      <c r="H146" s="736">
        <v>1</v>
      </c>
      <c r="I146" s="465">
        <v>1000000</v>
      </c>
      <c r="J146" s="493">
        <f t="shared" si="2"/>
        <v>1000000</v>
      </c>
      <c r="K146" s="467">
        <v>500000</v>
      </c>
      <c r="L146" s="462"/>
      <c r="M146" s="462"/>
      <c r="N146" s="462"/>
      <c r="O146" s="465">
        <v>1</v>
      </c>
      <c r="Q146" s="469"/>
      <c r="R146" s="469"/>
      <c r="S146" s="470"/>
      <c r="T146" s="471"/>
    </row>
    <row r="147" spans="1:20" ht="12" customHeight="1" x14ac:dyDescent="0.25">
      <c r="A147" s="460">
        <v>135</v>
      </c>
      <c r="B147" s="461" t="s">
        <v>1040</v>
      </c>
      <c r="C147" s="462" t="s">
        <v>1120</v>
      </c>
      <c r="D147" s="463"/>
      <c r="E147" s="462"/>
      <c r="F147" s="461" t="s">
        <v>1049</v>
      </c>
      <c r="G147" s="462"/>
      <c r="H147" s="736">
        <v>1</v>
      </c>
      <c r="I147" s="465">
        <v>1500000</v>
      </c>
      <c r="J147" s="493">
        <f t="shared" si="2"/>
        <v>1500000</v>
      </c>
      <c r="K147" s="467">
        <v>750000</v>
      </c>
      <c r="L147" s="462"/>
      <c r="M147" s="462"/>
      <c r="N147" s="462"/>
      <c r="O147" s="465">
        <v>1</v>
      </c>
      <c r="Q147" s="469"/>
      <c r="R147" s="469"/>
      <c r="S147" s="470"/>
      <c r="T147" s="471"/>
    </row>
    <row r="148" spans="1:20" ht="12" customHeight="1" x14ac:dyDescent="0.25">
      <c r="A148" s="460">
        <v>136</v>
      </c>
      <c r="B148" s="461" t="s">
        <v>1040</v>
      </c>
      <c r="C148" s="462" t="s">
        <v>1120</v>
      </c>
      <c r="D148" s="463"/>
      <c r="E148" s="462"/>
      <c r="F148" s="461" t="s">
        <v>1053</v>
      </c>
      <c r="G148" s="462"/>
      <c r="H148" s="736">
        <v>1</v>
      </c>
      <c r="I148" s="465">
        <v>1081000</v>
      </c>
      <c r="J148" s="493">
        <f t="shared" ref="J148:J211" si="3">H148*I148</f>
        <v>1081000</v>
      </c>
      <c r="K148" s="467">
        <v>540500</v>
      </c>
      <c r="L148" s="462"/>
      <c r="M148" s="462"/>
      <c r="N148" s="462"/>
      <c r="O148" s="465">
        <v>1</v>
      </c>
      <c r="Q148" s="469"/>
      <c r="R148" s="469"/>
      <c r="S148" s="470"/>
      <c r="T148" s="471"/>
    </row>
    <row r="149" spans="1:20" ht="12" customHeight="1" x14ac:dyDescent="0.25">
      <c r="A149" s="460">
        <v>137</v>
      </c>
      <c r="B149" s="461" t="s">
        <v>1040</v>
      </c>
      <c r="C149" s="462" t="s">
        <v>1120</v>
      </c>
      <c r="D149" s="463"/>
      <c r="E149" s="462"/>
      <c r="F149" s="461" t="s">
        <v>1054</v>
      </c>
      <c r="G149" s="462"/>
      <c r="H149" s="736">
        <v>1</v>
      </c>
      <c r="I149" s="465">
        <v>1135000</v>
      </c>
      <c r="J149" s="493">
        <f t="shared" si="3"/>
        <v>1135000</v>
      </c>
      <c r="K149" s="467">
        <v>567500</v>
      </c>
      <c r="L149" s="462"/>
      <c r="M149" s="462"/>
      <c r="N149" s="462"/>
      <c r="O149" s="465">
        <v>1</v>
      </c>
      <c r="Q149" s="469"/>
      <c r="R149" s="469"/>
      <c r="S149" s="470"/>
      <c r="T149" s="471"/>
    </row>
    <row r="150" spans="1:20" ht="12" customHeight="1" x14ac:dyDescent="0.25">
      <c r="A150" s="460">
        <v>138</v>
      </c>
      <c r="B150" s="461" t="s">
        <v>1040</v>
      </c>
      <c r="C150" s="462" t="s">
        <v>1120</v>
      </c>
      <c r="D150" s="463"/>
      <c r="E150" s="462"/>
      <c r="F150" s="461" t="s">
        <v>1055</v>
      </c>
      <c r="G150" s="462"/>
      <c r="H150" s="736">
        <v>1</v>
      </c>
      <c r="I150" s="465">
        <v>1300000</v>
      </c>
      <c r="J150" s="493">
        <f t="shared" si="3"/>
        <v>1300000</v>
      </c>
      <c r="K150" s="467">
        <v>650000</v>
      </c>
      <c r="L150" s="462"/>
      <c r="M150" s="462"/>
      <c r="N150" s="462"/>
      <c r="O150" s="465">
        <v>1</v>
      </c>
      <c r="Q150" s="469"/>
      <c r="R150" s="469"/>
      <c r="S150" s="470"/>
      <c r="T150" s="471"/>
    </row>
    <row r="151" spans="1:20" ht="12" customHeight="1" x14ac:dyDescent="0.25">
      <c r="A151" s="460">
        <v>139</v>
      </c>
      <c r="B151" s="461" t="s">
        <v>1040</v>
      </c>
      <c r="C151" s="462" t="s">
        <v>1120</v>
      </c>
      <c r="D151" s="463"/>
      <c r="E151" s="462"/>
      <c r="F151" s="461" t="s">
        <v>1056</v>
      </c>
      <c r="G151" s="462"/>
      <c r="H151" s="736">
        <v>1</v>
      </c>
      <c r="I151" s="465">
        <v>1200000</v>
      </c>
      <c r="J151" s="493">
        <f t="shared" si="3"/>
        <v>1200000</v>
      </c>
      <c r="K151" s="467">
        <v>600000</v>
      </c>
      <c r="L151" s="462"/>
      <c r="M151" s="462"/>
      <c r="N151" s="462"/>
      <c r="O151" s="465">
        <v>1</v>
      </c>
      <c r="Q151" s="469"/>
      <c r="R151" s="469"/>
      <c r="S151" s="470"/>
      <c r="T151" s="471"/>
    </row>
    <row r="152" spans="1:20" ht="12" customHeight="1" x14ac:dyDescent="0.25">
      <c r="A152" s="460">
        <v>140</v>
      </c>
      <c r="B152" s="461" t="s">
        <v>1040</v>
      </c>
      <c r="C152" s="462" t="s">
        <v>1120</v>
      </c>
      <c r="D152" s="463"/>
      <c r="E152" s="462"/>
      <c r="F152" s="461" t="s">
        <v>1049</v>
      </c>
      <c r="G152" s="462"/>
      <c r="H152" s="736">
        <v>1</v>
      </c>
      <c r="I152" s="465">
        <v>1000000</v>
      </c>
      <c r="J152" s="493">
        <f t="shared" si="3"/>
        <v>1000000</v>
      </c>
      <c r="K152" s="467">
        <v>500000</v>
      </c>
      <c r="L152" s="462"/>
      <c r="M152" s="462"/>
      <c r="N152" s="462"/>
      <c r="O152" s="465">
        <v>1</v>
      </c>
      <c r="Q152" s="469"/>
      <c r="R152" s="469"/>
      <c r="S152" s="470"/>
      <c r="T152" s="471"/>
    </row>
    <row r="153" spans="1:20" ht="12" customHeight="1" x14ac:dyDescent="0.25">
      <c r="A153" s="460">
        <v>141</v>
      </c>
      <c r="B153" s="461" t="s">
        <v>1041</v>
      </c>
      <c r="C153" s="464" t="s">
        <v>1121</v>
      </c>
      <c r="D153" s="463"/>
      <c r="E153" s="462"/>
      <c r="F153" s="461" t="s">
        <v>1049</v>
      </c>
      <c r="G153" s="462"/>
      <c r="H153" s="736">
        <v>1</v>
      </c>
      <c r="I153" s="465">
        <v>118125</v>
      </c>
      <c r="J153" s="493">
        <f t="shared" si="3"/>
        <v>118125</v>
      </c>
      <c r="K153" s="467">
        <v>59062.5</v>
      </c>
      <c r="L153" s="465"/>
      <c r="M153" s="462"/>
      <c r="N153" s="462"/>
      <c r="O153" s="465">
        <v>1</v>
      </c>
      <c r="Q153" s="469"/>
      <c r="R153" s="469"/>
      <c r="S153" s="470"/>
      <c r="T153" s="471"/>
    </row>
    <row r="154" spans="1:20" ht="12" customHeight="1" x14ac:dyDescent="0.25">
      <c r="A154" s="460">
        <v>142</v>
      </c>
      <c r="B154" s="461" t="s">
        <v>1041</v>
      </c>
      <c r="C154" s="462" t="s">
        <v>1121</v>
      </c>
      <c r="D154" s="463"/>
      <c r="E154" s="462"/>
      <c r="F154" s="461" t="s">
        <v>1051</v>
      </c>
      <c r="G154" s="462"/>
      <c r="H154" s="736">
        <v>1</v>
      </c>
      <c r="I154" s="465">
        <v>210000</v>
      </c>
      <c r="J154" s="493">
        <f t="shared" si="3"/>
        <v>210000</v>
      </c>
      <c r="K154" s="467">
        <v>105000</v>
      </c>
      <c r="L154" s="465"/>
      <c r="M154" s="462"/>
      <c r="N154" s="462"/>
      <c r="O154" s="465">
        <v>1</v>
      </c>
      <c r="Q154" s="469"/>
      <c r="R154" s="469"/>
      <c r="S154" s="470"/>
      <c r="T154" s="471"/>
    </row>
    <row r="155" spans="1:20" ht="12" customHeight="1" x14ac:dyDescent="0.25">
      <c r="A155" s="460">
        <v>143</v>
      </c>
      <c r="B155" s="461" t="s">
        <v>1041</v>
      </c>
      <c r="C155" s="462" t="s">
        <v>1121</v>
      </c>
      <c r="D155" s="463"/>
      <c r="E155" s="462"/>
      <c r="F155" s="461" t="s">
        <v>1049</v>
      </c>
      <c r="G155" s="462"/>
      <c r="H155" s="736">
        <v>1</v>
      </c>
      <c r="I155" s="465">
        <v>369600</v>
      </c>
      <c r="J155" s="493">
        <f t="shared" si="3"/>
        <v>369600</v>
      </c>
      <c r="K155" s="467">
        <v>184800</v>
      </c>
      <c r="L155" s="465"/>
      <c r="M155" s="462"/>
      <c r="N155" s="462"/>
      <c r="O155" s="465">
        <v>1</v>
      </c>
      <c r="Q155" s="469"/>
      <c r="R155" s="469"/>
      <c r="S155" s="470"/>
      <c r="T155" s="471"/>
    </row>
    <row r="156" spans="1:20" ht="12" customHeight="1" x14ac:dyDescent="0.25">
      <c r="A156" s="460">
        <v>144</v>
      </c>
      <c r="B156" s="461" t="s">
        <v>1041</v>
      </c>
      <c r="C156" s="462" t="s">
        <v>1121</v>
      </c>
      <c r="D156" s="463"/>
      <c r="E156" s="464" t="s">
        <v>1421</v>
      </c>
      <c r="F156" s="461" t="s">
        <v>1057</v>
      </c>
      <c r="G156" s="462"/>
      <c r="H156" s="736">
        <v>1</v>
      </c>
      <c r="I156" s="465">
        <v>300000</v>
      </c>
      <c r="J156" s="466">
        <f t="shared" si="3"/>
        <v>300000</v>
      </c>
      <c r="K156" s="467">
        <v>150000</v>
      </c>
      <c r="L156" s="465">
        <v>1</v>
      </c>
      <c r="M156" s="462"/>
      <c r="N156" s="462"/>
      <c r="O156" s="462"/>
      <c r="Q156" s="469"/>
      <c r="R156" s="469"/>
      <c r="S156" s="470"/>
      <c r="T156" s="471"/>
    </row>
    <row r="157" spans="1:20" ht="12" customHeight="1" x14ac:dyDescent="0.25">
      <c r="A157" s="460">
        <v>145</v>
      </c>
      <c r="B157" s="461" t="s">
        <v>1041</v>
      </c>
      <c r="C157" s="462" t="s">
        <v>1121</v>
      </c>
      <c r="D157" s="463"/>
      <c r="E157" s="462"/>
      <c r="F157" s="461" t="s">
        <v>1058</v>
      </c>
      <c r="G157" s="462"/>
      <c r="H157" s="736">
        <v>1</v>
      </c>
      <c r="I157" s="465">
        <v>300000</v>
      </c>
      <c r="J157" s="493">
        <f t="shared" si="3"/>
        <v>300000</v>
      </c>
      <c r="K157" s="467">
        <v>150000</v>
      </c>
      <c r="L157" s="465"/>
      <c r="M157" s="462"/>
      <c r="N157" s="462"/>
      <c r="O157" s="465">
        <v>1</v>
      </c>
      <c r="Q157" s="469"/>
      <c r="R157" s="469"/>
      <c r="S157" s="470"/>
      <c r="T157" s="471"/>
    </row>
    <row r="158" spans="1:20" ht="12" customHeight="1" x14ac:dyDescent="0.25">
      <c r="A158" s="460">
        <v>146</v>
      </c>
      <c r="B158" s="461" t="s">
        <v>1041</v>
      </c>
      <c r="C158" s="462" t="s">
        <v>1121</v>
      </c>
      <c r="D158" s="463"/>
      <c r="E158" s="462"/>
      <c r="F158" s="461" t="s">
        <v>1049</v>
      </c>
      <c r="G158" s="462"/>
      <c r="H158" s="736">
        <v>1</v>
      </c>
      <c r="I158" s="465">
        <v>350000</v>
      </c>
      <c r="J158" s="493">
        <f t="shared" si="3"/>
        <v>350000</v>
      </c>
      <c r="K158" s="467">
        <v>175000</v>
      </c>
      <c r="L158" s="465"/>
      <c r="M158" s="462"/>
      <c r="N158" s="462"/>
      <c r="O158" s="465">
        <v>1</v>
      </c>
      <c r="Q158" s="469"/>
      <c r="R158" s="469"/>
      <c r="S158" s="470"/>
      <c r="T158" s="471"/>
    </row>
    <row r="159" spans="1:20" ht="12" customHeight="1" x14ac:dyDescent="0.25">
      <c r="A159" s="460">
        <v>147</v>
      </c>
      <c r="B159" s="461" t="s">
        <v>1042</v>
      </c>
      <c r="C159" s="464" t="s">
        <v>1122</v>
      </c>
      <c r="D159" s="463"/>
      <c r="E159" s="462"/>
      <c r="F159" s="461" t="s">
        <v>1049</v>
      </c>
      <c r="G159" s="462"/>
      <c r="H159" s="736">
        <v>1</v>
      </c>
      <c r="I159" s="465">
        <v>78400</v>
      </c>
      <c r="J159" s="493">
        <f t="shared" si="3"/>
        <v>78400</v>
      </c>
      <c r="K159" s="467">
        <v>39200</v>
      </c>
      <c r="L159" s="465"/>
      <c r="M159" s="462"/>
      <c r="N159" s="462"/>
      <c r="O159" s="465">
        <v>1</v>
      </c>
      <c r="Q159" s="469"/>
      <c r="R159" s="469"/>
      <c r="S159" s="470"/>
      <c r="T159" s="471"/>
    </row>
    <row r="160" spans="1:20" ht="12" customHeight="1" x14ac:dyDescent="0.25">
      <c r="A160" s="460">
        <v>148</v>
      </c>
      <c r="B160" s="461" t="s">
        <v>1042</v>
      </c>
      <c r="C160" s="462" t="s">
        <v>1122</v>
      </c>
      <c r="D160" s="463"/>
      <c r="E160" s="462"/>
      <c r="F160" s="461" t="s">
        <v>1049</v>
      </c>
      <c r="G160" s="462"/>
      <c r="H160" s="736">
        <v>1</v>
      </c>
      <c r="I160" s="465">
        <v>78400</v>
      </c>
      <c r="J160" s="493">
        <f t="shared" si="3"/>
        <v>78400</v>
      </c>
      <c r="K160" s="467">
        <v>39200</v>
      </c>
      <c r="L160" s="465"/>
      <c r="M160" s="462"/>
      <c r="N160" s="462"/>
      <c r="O160" s="465">
        <v>1</v>
      </c>
      <c r="Q160" s="469"/>
      <c r="R160" s="469"/>
      <c r="S160" s="470"/>
      <c r="T160" s="471"/>
    </row>
    <row r="161" spans="1:20" ht="12" customHeight="1" x14ac:dyDescent="0.25">
      <c r="A161" s="460">
        <v>149</v>
      </c>
      <c r="B161" s="461" t="s">
        <v>1042</v>
      </c>
      <c r="C161" s="462" t="s">
        <v>1122</v>
      </c>
      <c r="D161" s="463"/>
      <c r="E161" s="462"/>
      <c r="F161" s="461" t="s">
        <v>1059</v>
      </c>
      <c r="G161" s="462"/>
      <c r="H161" s="736">
        <v>1</v>
      </c>
      <c r="I161" s="465">
        <v>600000</v>
      </c>
      <c r="J161" s="493">
        <f t="shared" si="3"/>
        <v>600000</v>
      </c>
      <c r="K161" s="467">
        <v>300000</v>
      </c>
      <c r="L161" s="465"/>
      <c r="M161" s="462"/>
      <c r="N161" s="462"/>
      <c r="O161" s="465">
        <v>1</v>
      </c>
      <c r="Q161" s="469"/>
      <c r="R161" s="469"/>
      <c r="S161" s="470"/>
      <c r="T161" s="471"/>
    </row>
    <row r="162" spans="1:20" ht="12" customHeight="1" x14ac:dyDescent="0.25">
      <c r="A162" s="460">
        <v>150</v>
      </c>
      <c r="B162" s="461" t="s">
        <v>1043</v>
      </c>
      <c r="C162" s="462" t="s">
        <v>1123</v>
      </c>
      <c r="D162" s="463"/>
      <c r="E162" s="462"/>
      <c r="F162" s="461" t="s">
        <v>1049</v>
      </c>
      <c r="G162" s="462"/>
      <c r="H162" s="736">
        <v>1</v>
      </c>
      <c r="I162" s="465">
        <v>13440</v>
      </c>
      <c r="J162" s="493">
        <f t="shared" si="3"/>
        <v>13440</v>
      </c>
      <c r="K162" s="467">
        <v>6720</v>
      </c>
      <c r="L162" s="465"/>
      <c r="M162" s="462"/>
      <c r="N162" s="462"/>
      <c r="O162" s="465">
        <v>1</v>
      </c>
      <c r="Q162" s="469"/>
      <c r="R162" s="469"/>
      <c r="S162" s="470"/>
      <c r="T162" s="471"/>
    </row>
    <row r="163" spans="1:20" ht="12" customHeight="1" x14ac:dyDescent="0.25">
      <c r="A163" s="460">
        <v>151</v>
      </c>
      <c r="B163" s="461" t="s">
        <v>1043</v>
      </c>
      <c r="C163" s="462" t="s">
        <v>1123</v>
      </c>
      <c r="D163" s="463"/>
      <c r="E163" s="462"/>
      <c r="F163" s="461" t="s">
        <v>1049</v>
      </c>
      <c r="G163" s="462"/>
      <c r="H163" s="736">
        <v>1</v>
      </c>
      <c r="I163" s="465">
        <v>52500</v>
      </c>
      <c r="J163" s="493">
        <f t="shared" si="3"/>
        <v>52500</v>
      </c>
      <c r="K163" s="467">
        <v>26250</v>
      </c>
      <c r="L163" s="465"/>
      <c r="M163" s="462"/>
      <c r="N163" s="462"/>
      <c r="O163" s="465">
        <v>1</v>
      </c>
      <c r="Q163" s="469"/>
      <c r="R163" s="469"/>
      <c r="S163" s="470"/>
      <c r="T163" s="471"/>
    </row>
    <row r="164" spans="1:20" ht="12" customHeight="1" x14ac:dyDescent="0.25">
      <c r="A164" s="460">
        <v>152</v>
      </c>
      <c r="B164" s="461" t="s">
        <v>1044</v>
      </c>
      <c r="C164" s="462" t="s">
        <v>1124</v>
      </c>
      <c r="D164" s="463"/>
      <c r="E164" s="462"/>
      <c r="F164" s="461" t="s">
        <v>1049</v>
      </c>
      <c r="G164" s="462"/>
      <c r="H164" s="736">
        <v>1</v>
      </c>
      <c r="I164" s="465">
        <v>350000</v>
      </c>
      <c r="J164" s="493">
        <f t="shared" si="3"/>
        <v>350000</v>
      </c>
      <c r="K164" s="467">
        <v>175000</v>
      </c>
      <c r="L164" s="465"/>
      <c r="M164" s="462"/>
      <c r="N164" s="462"/>
      <c r="O164" s="465">
        <v>1</v>
      </c>
      <c r="Q164" s="469"/>
      <c r="R164" s="469"/>
      <c r="S164" s="470"/>
      <c r="T164" s="471"/>
    </row>
    <row r="165" spans="1:20" ht="12" customHeight="1" x14ac:dyDescent="0.25">
      <c r="A165" s="460">
        <v>153</v>
      </c>
      <c r="B165" s="461" t="s">
        <v>1044</v>
      </c>
      <c r="C165" s="462" t="s">
        <v>1124</v>
      </c>
      <c r="D165" s="463"/>
      <c r="E165" s="462"/>
      <c r="F165" s="461" t="s">
        <v>1049</v>
      </c>
      <c r="G165" s="462"/>
      <c r="H165" s="736">
        <v>1</v>
      </c>
      <c r="I165" s="465">
        <v>525000</v>
      </c>
      <c r="J165" s="493">
        <f t="shared" si="3"/>
        <v>525000</v>
      </c>
      <c r="K165" s="467">
        <v>262500</v>
      </c>
      <c r="L165" s="465"/>
      <c r="M165" s="462"/>
      <c r="N165" s="462"/>
      <c r="O165" s="465">
        <v>1</v>
      </c>
      <c r="Q165" s="469"/>
      <c r="R165" s="469"/>
      <c r="S165" s="470"/>
      <c r="T165" s="471"/>
    </row>
    <row r="166" spans="1:20" ht="12" customHeight="1" x14ac:dyDescent="0.25">
      <c r="A166" s="460">
        <v>154</v>
      </c>
      <c r="B166" s="461" t="s">
        <v>1044</v>
      </c>
      <c r="C166" s="462" t="s">
        <v>1124</v>
      </c>
      <c r="D166" s="463"/>
      <c r="E166" s="462"/>
      <c r="F166" s="461" t="s">
        <v>1049</v>
      </c>
      <c r="G166" s="462"/>
      <c r="H166" s="736">
        <v>1</v>
      </c>
      <c r="I166" s="465">
        <v>700000</v>
      </c>
      <c r="J166" s="493">
        <f t="shared" si="3"/>
        <v>700000</v>
      </c>
      <c r="K166" s="467">
        <v>350000</v>
      </c>
      <c r="L166" s="465"/>
      <c r="M166" s="462"/>
      <c r="N166" s="462"/>
      <c r="O166" s="465">
        <v>1</v>
      </c>
      <c r="Q166" s="469"/>
      <c r="R166" s="469"/>
      <c r="S166" s="470"/>
      <c r="T166" s="471"/>
    </row>
    <row r="167" spans="1:20" ht="12" customHeight="1" x14ac:dyDescent="0.25">
      <c r="A167" s="460">
        <v>155</v>
      </c>
      <c r="B167" s="461" t="s">
        <v>1044</v>
      </c>
      <c r="C167" s="462" t="s">
        <v>1124</v>
      </c>
      <c r="D167" s="463"/>
      <c r="E167" s="462"/>
      <c r="F167" s="461" t="s">
        <v>1049</v>
      </c>
      <c r="G167" s="462"/>
      <c r="H167" s="736">
        <v>1</v>
      </c>
      <c r="I167" s="465">
        <v>1190000</v>
      </c>
      <c r="J167" s="493">
        <f t="shared" si="3"/>
        <v>1190000</v>
      </c>
      <c r="K167" s="467">
        <v>595000</v>
      </c>
      <c r="L167" s="465"/>
      <c r="M167" s="462"/>
      <c r="N167" s="462"/>
      <c r="O167" s="465">
        <v>1</v>
      </c>
      <c r="Q167" s="469"/>
      <c r="R167" s="469"/>
      <c r="S167" s="470"/>
      <c r="T167" s="471"/>
    </row>
    <row r="168" spans="1:20" ht="12" customHeight="1" x14ac:dyDescent="0.25">
      <c r="A168" s="460">
        <v>156</v>
      </c>
      <c r="B168" s="461" t="s">
        <v>1044</v>
      </c>
      <c r="C168" s="462" t="s">
        <v>1124</v>
      </c>
      <c r="D168" s="463"/>
      <c r="E168" s="462"/>
      <c r="F168" s="461" t="s">
        <v>1049</v>
      </c>
      <c r="G168" s="462"/>
      <c r="H168" s="736">
        <v>1</v>
      </c>
      <c r="I168" s="465">
        <v>273000</v>
      </c>
      <c r="J168" s="493">
        <f t="shared" si="3"/>
        <v>273000</v>
      </c>
      <c r="K168" s="467">
        <v>136500</v>
      </c>
      <c r="L168" s="465"/>
      <c r="M168" s="462"/>
      <c r="N168" s="462"/>
      <c r="O168" s="465">
        <v>1</v>
      </c>
      <c r="Q168" s="469"/>
      <c r="R168" s="469"/>
      <c r="S168" s="470"/>
      <c r="T168" s="471"/>
    </row>
    <row r="169" spans="1:20" ht="12" customHeight="1" x14ac:dyDescent="0.25">
      <c r="A169" s="460">
        <v>157</v>
      </c>
      <c r="B169" s="461" t="s">
        <v>1044</v>
      </c>
      <c r="C169" s="462" t="s">
        <v>1124</v>
      </c>
      <c r="D169" s="463"/>
      <c r="E169" s="462"/>
      <c r="F169" s="461" t="s">
        <v>1060</v>
      </c>
      <c r="G169" s="462"/>
      <c r="H169" s="736">
        <v>1</v>
      </c>
      <c r="I169" s="465">
        <v>350000</v>
      </c>
      <c r="J169" s="493">
        <f t="shared" si="3"/>
        <v>350000</v>
      </c>
      <c r="K169" s="467">
        <v>175000</v>
      </c>
      <c r="L169" s="465"/>
      <c r="M169" s="462"/>
      <c r="N169" s="462"/>
      <c r="O169" s="465">
        <v>1</v>
      </c>
      <c r="Q169" s="469"/>
      <c r="R169" s="469"/>
      <c r="S169" s="470"/>
      <c r="T169" s="471"/>
    </row>
    <row r="170" spans="1:20" ht="12" customHeight="1" x14ac:dyDescent="0.25">
      <c r="A170" s="460">
        <v>158</v>
      </c>
      <c r="B170" s="461" t="s">
        <v>1044</v>
      </c>
      <c r="C170" s="462" t="s">
        <v>1124</v>
      </c>
      <c r="D170" s="463"/>
      <c r="E170" s="462"/>
      <c r="F170" s="461" t="s">
        <v>1049</v>
      </c>
      <c r="G170" s="462"/>
      <c r="H170" s="736">
        <v>1</v>
      </c>
      <c r="I170" s="465">
        <v>315000</v>
      </c>
      <c r="J170" s="493">
        <f t="shared" si="3"/>
        <v>315000</v>
      </c>
      <c r="K170" s="467">
        <v>157500</v>
      </c>
      <c r="L170" s="465"/>
      <c r="M170" s="462"/>
      <c r="N170" s="462"/>
      <c r="O170" s="465">
        <v>1</v>
      </c>
      <c r="Q170" s="469"/>
      <c r="R170" s="469"/>
      <c r="S170" s="470"/>
      <c r="T170" s="471"/>
    </row>
    <row r="171" spans="1:20" ht="12" customHeight="1" x14ac:dyDescent="0.25">
      <c r="A171" s="460">
        <v>159</v>
      </c>
      <c r="B171" s="461" t="s">
        <v>1044</v>
      </c>
      <c r="C171" s="462" t="s">
        <v>1124</v>
      </c>
      <c r="D171" s="463"/>
      <c r="E171" s="462"/>
      <c r="F171" s="461" t="s">
        <v>1049</v>
      </c>
      <c r="G171" s="462"/>
      <c r="H171" s="736">
        <v>1</v>
      </c>
      <c r="I171" s="465">
        <v>700000</v>
      </c>
      <c r="J171" s="493">
        <f t="shared" si="3"/>
        <v>700000</v>
      </c>
      <c r="K171" s="467">
        <v>350000</v>
      </c>
      <c r="L171" s="465"/>
      <c r="M171" s="462"/>
      <c r="N171" s="462"/>
      <c r="O171" s="465">
        <v>1</v>
      </c>
      <c r="Q171" s="469"/>
      <c r="R171" s="469"/>
      <c r="S171" s="470"/>
      <c r="T171" s="471"/>
    </row>
    <row r="172" spans="1:20" ht="12" customHeight="1" x14ac:dyDescent="0.25">
      <c r="A172" s="460">
        <v>160</v>
      </c>
      <c r="B172" s="461" t="s">
        <v>1044</v>
      </c>
      <c r="C172" s="462" t="s">
        <v>1124</v>
      </c>
      <c r="D172" s="463"/>
      <c r="E172" s="462"/>
      <c r="F172" s="461" t="s">
        <v>1049</v>
      </c>
      <c r="G172" s="462"/>
      <c r="H172" s="736">
        <v>1</v>
      </c>
      <c r="I172" s="465">
        <v>350000</v>
      </c>
      <c r="J172" s="493">
        <f t="shared" si="3"/>
        <v>350000</v>
      </c>
      <c r="K172" s="467">
        <v>175000</v>
      </c>
      <c r="L172" s="465"/>
      <c r="M172" s="462"/>
      <c r="N172" s="462"/>
      <c r="O172" s="465">
        <v>1</v>
      </c>
      <c r="Q172" s="469"/>
      <c r="R172" s="469"/>
      <c r="S172" s="470"/>
      <c r="T172" s="471"/>
    </row>
    <row r="173" spans="1:20" ht="12" customHeight="1" x14ac:dyDescent="0.25">
      <c r="A173" s="460">
        <v>161</v>
      </c>
      <c r="B173" s="461" t="s">
        <v>1044</v>
      </c>
      <c r="C173" s="462" t="s">
        <v>1124</v>
      </c>
      <c r="D173" s="463"/>
      <c r="E173" s="462"/>
      <c r="F173" s="461" t="s">
        <v>1049</v>
      </c>
      <c r="G173" s="462"/>
      <c r="H173" s="736">
        <v>1</v>
      </c>
      <c r="I173" s="465">
        <v>1050000</v>
      </c>
      <c r="J173" s="493">
        <f t="shared" si="3"/>
        <v>1050000</v>
      </c>
      <c r="K173" s="467">
        <v>525000</v>
      </c>
      <c r="L173" s="465"/>
      <c r="M173" s="462"/>
      <c r="N173" s="462"/>
      <c r="O173" s="465">
        <v>1</v>
      </c>
      <c r="Q173" s="469"/>
      <c r="R173" s="469"/>
      <c r="S173" s="470"/>
      <c r="T173" s="471"/>
    </row>
    <row r="174" spans="1:20" ht="12" customHeight="1" x14ac:dyDescent="0.25">
      <c r="A174" s="460">
        <v>162</v>
      </c>
      <c r="B174" s="461" t="s">
        <v>1044</v>
      </c>
      <c r="C174" s="462" t="s">
        <v>1124</v>
      </c>
      <c r="D174" s="463"/>
      <c r="E174" s="462"/>
      <c r="F174" s="461" t="s">
        <v>1049</v>
      </c>
      <c r="G174" s="462"/>
      <c r="H174" s="736">
        <v>1</v>
      </c>
      <c r="I174" s="465">
        <v>1050000</v>
      </c>
      <c r="J174" s="493">
        <f t="shared" si="3"/>
        <v>1050000</v>
      </c>
      <c r="K174" s="467">
        <v>525000</v>
      </c>
      <c r="L174" s="465"/>
      <c r="M174" s="462"/>
      <c r="N174" s="462"/>
      <c r="O174" s="465">
        <v>1</v>
      </c>
      <c r="Q174" s="469"/>
      <c r="R174" s="469"/>
      <c r="S174" s="470"/>
      <c r="T174" s="471"/>
    </row>
    <row r="175" spans="1:20" ht="12" customHeight="1" x14ac:dyDescent="0.25">
      <c r="A175" s="460">
        <v>163</v>
      </c>
      <c r="B175" s="461" t="s">
        <v>1044</v>
      </c>
      <c r="C175" s="462" t="s">
        <v>1124</v>
      </c>
      <c r="D175" s="463"/>
      <c r="E175" s="462"/>
      <c r="F175" s="461" t="s">
        <v>1049</v>
      </c>
      <c r="G175" s="462"/>
      <c r="H175" s="736">
        <v>1</v>
      </c>
      <c r="I175" s="465">
        <v>1632400</v>
      </c>
      <c r="J175" s="493">
        <f t="shared" si="3"/>
        <v>1632400</v>
      </c>
      <c r="K175" s="467">
        <v>816200</v>
      </c>
      <c r="L175" s="465"/>
      <c r="M175" s="462"/>
      <c r="N175" s="462"/>
      <c r="O175" s="465">
        <v>1</v>
      </c>
      <c r="Q175" s="469"/>
      <c r="R175" s="469"/>
      <c r="S175" s="470"/>
      <c r="T175" s="471"/>
    </row>
    <row r="176" spans="1:20" ht="12" customHeight="1" x14ac:dyDescent="0.25">
      <c r="A176" s="460">
        <v>164</v>
      </c>
      <c r="B176" s="461" t="s">
        <v>1044</v>
      </c>
      <c r="C176" s="462" t="s">
        <v>1124</v>
      </c>
      <c r="D176" s="463"/>
      <c r="E176" s="462"/>
      <c r="F176" s="461" t="s">
        <v>1049</v>
      </c>
      <c r="G176" s="462"/>
      <c r="H176" s="736">
        <v>1</v>
      </c>
      <c r="I176" s="465">
        <v>1632400</v>
      </c>
      <c r="J176" s="493">
        <f t="shared" si="3"/>
        <v>1632400</v>
      </c>
      <c r="K176" s="467">
        <v>816200</v>
      </c>
      <c r="L176" s="465"/>
      <c r="M176" s="462"/>
      <c r="N176" s="462"/>
      <c r="O176" s="465">
        <v>1</v>
      </c>
      <c r="Q176" s="469"/>
      <c r="R176" s="469"/>
      <c r="S176" s="470"/>
      <c r="T176" s="471"/>
    </row>
    <row r="177" spans="1:20" ht="12" customHeight="1" x14ac:dyDescent="0.25">
      <c r="A177" s="460">
        <v>165</v>
      </c>
      <c r="B177" s="461" t="s">
        <v>1044</v>
      </c>
      <c r="C177" s="462" t="s">
        <v>1124</v>
      </c>
      <c r="D177" s="463"/>
      <c r="E177" s="462"/>
      <c r="F177" s="461" t="s">
        <v>1049</v>
      </c>
      <c r="G177" s="462"/>
      <c r="H177" s="736">
        <v>1</v>
      </c>
      <c r="I177" s="465">
        <v>1610000</v>
      </c>
      <c r="J177" s="493">
        <f t="shared" si="3"/>
        <v>1610000</v>
      </c>
      <c r="K177" s="467">
        <v>805000</v>
      </c>
      <c r="L177" s="465"/>
      <c r="M177" s="462"/>
      <c r="N177" s="462"/>
      <c r="O177" s="465">
        <v>1</v>
      </c>
      <c r="Q177" s="469"/>
      <c r="R177" s="469"/>
      <c r="S177" s="470"/>
      <c r="T177" s="471"/>
    </row>
    <row r="178" spans="1:20" ht="12" customHeight="1" x14ac:dyDescent="0.25">
      <c r="A178" s="460">
        <v>166</v>
      </c>
      <c r="B178" s="461" t="s">
        <v>1044</v>
      </c>
      <c r="C178" s="462" t="s">
        <v>1124</v>
      </c>
      <c r="D178" s="463"/>
      <c r="E178" s="462"/>
      <c r="F178" s="461" t="s">
        <v>1061</v>
      </c>
      <c r="G178" s="462"/>
      <c r="H178" s="736">
        <v>1</v>
      </c>
      <c r="I178" s="465">
        <v>2250000</v>
      </c>
      <c r="J178" s="493">
        <f t="shared" si="3"/>
        <v>2250000</v>
      </c>
      <c r="K178" s="467">
        <v>1125000</v>
      </c>
      <c r="L178" s="462"/>
      <c r="M178" s="462"/>
      <c r="N178" s="462"/>
      <c r="O178" s="465">
        <v>1</v>
      </c>
      <c r="Q178" s="469"/>
      <c r="R178" s="469"/>
      <c r="S178" s="470"/>
      <c r="T178" s="471"/>
    </row>
    <row r="179" spans="1:20" ht="12" customHeight="1" x14ac:dyDescent="0.25">
      <c r="A179" s="460">
        <v>167</v>
      </c>
      <c r="B179" s="461" t="s">
        <v>1044</v>
      </c>
      <c r="C179" s="462" t="s">
        <v>1124</v>
      </c>
      <c r="D179" s="463"/>
      <c r="E179" s="462"/>
      <c r="F179" s="461" t="s">
        <v>1062</v>
      </c>
      <c r="G179" s="462"/>
      <c r="H179" s="736">
        <v>1</v>
      </c>
      <c r="I179" s="465">
        <v>950000</v>
      </c>
      <c r="J179" s="493">
        <f t="shared" si="3"/>
        <v>950000</v>
      </c>
      <c r="K179" s="467">
        <v>475000</v>
      </c>
      <c r="L179" s="462"/>
      <c r="M179" s="462"/>
      <c r="N179" s="462"/>
      <c r="O179" s="465">
        <v>1</v>
      </c>
      <c r="Q179" s="469"/>
      <c r="R179" s="469"/>
      <c r="S179" s="470"/>
      <c r="T179" s="471"/>
    </row>
    <row r="180" spans="1:20" ht="12" customHeight="1" x14ac:dyDescent="0.25">
      <c r="A180" s="460">
        <v>168</v>
      </c>
      <c r="B180" s="461" t="s">
        <v>1044</v>
      </c>
      <c r="C180" s="462" t="s">
        <v>1124</v>
      </c>
      <c r="D180" s="463"/>
      <c r="E180" s="462"/>
      <c r="F180" s="461" t="s">
        <v>1061</v>
      </c>
      <c r="G180" s="462"/>
      <c r="H180" s="736">
        <v>1</v>
      </c>
      <c r="I180" s="465">
        <v>2250000</v>
      </c>
      <c r="J180" s="493">
        <f t="shared" si="3"/>
        <v>2250000</v>
      </c>
      <c r="K180" s="467">
        <v>1125000</v>
      </c>
      <c r="L180" s="462"/>
      <c r="M180" s="462"/>
      <c r="N180" s="462"/>
      <c r="O180" s="465">
        <v>1</v>
      </c>
      <c r="Q180" s="469"/>
      <c r="R180" s="469"/>
      <c r="S180" s="470"/>
      <c r="T180" s="471"/>
    </row>
    <row r="181" spans="1:20" ht="12" customHeight="1" x14ac:dyDescent="0.25">
      <c r="A181" s="460">
        <v>169</v>
      </c>
      <c r="B181" s="461" t="s">
        <v>1044</v>
      </c>
      <c r="C181" s="462" t="s">
        <v>1124</v>
      </c>
      <c r="D181" s="463"/>
      <c r="E181" s="462"/>
      <c r="F181" s="461" t="s">
        <v>1063</v>
      </c>
      <c r="G181" s="462"/>
      <c r="H181" s="736">
        <v>1</v>
      </c>
      <c r="I181" s="465">
        <v>1000000</v>
      </c>
      <c r="J181" s="493">
        <f t="shared" si="3"/>
        <v>1000000</v>
      </c>
      <c r="K181" s="467">
        <v>500000</v>
      </c>
      <c r="L181" s="462"/>
      <c r="M181" s="462"/>
      <c r="N181" s="462"/>
      <c r="O181" s="465">
        <v>1</v>
      </c>
      <c r="Q181" s="469"/>
      <c r="R181" s="469"/>
      <c r="S181" s="470"/>
      <c r="T181" s="471"/>
    </row>
    <row r="182" spans="1:20" ht="12" customHeight="1" x14ac:dyDescent="0.25">
      <c r="A182" s="460">
        <v>170</v>
      </c>
      <c r="B182" s="461" t="s">
        <v>1044</v>
      </c>
      <c r="C182" s="462" t="s">
        <v>1124</v>
      </c>
      <c r="D182" s="463"/>
      <c r="E182" s="462"/>
      <c r="F182" s="461" t="s">
        <v>1049</v>
      </c>
      <c r="G182" s="462"/>
      <c r="H182" s="736">
        <v>1</v>
      </c>
      <c r="I182" s="465">
        <v>2500000</v>
      </c>
      <c r="J182" s="493">
        <f t="shared" si="3"/>
        <v>2500000</v>
      </c>
      <c r="K182" s="467">
        <v>1250000</v>
      </c>
      <c r="L182" s="462"/>
      <c r="M182" s="462"/>
      <c r="N182" s="462"/>
      <c r="O182" s="465">
        <v>1</v>
      </c>
      <c r="Q182" s="469"/>
      <c r="R182" s="469"/>
      <c r="S182" s="470"/>
      <c r="T182" s="471"/>
    </row>
    <row r="183" spans="1:20" ht="12" customHeight="1" x14ac:dyDescent="0.25">
      <c r="A183" s="460">
        <v>171</v>
      </c>
      <c r="B183" s="461" t="s">
        <v>1044</v>
      </c>
      <c r="C183" s="462" t="s">
        <v>1124</v>
      </c>
      <c r="D183" s="463"/>
      <c r="E183" s="464" t="s">
        <v>1451</v>
      </c>
      <c r="F183" s="461" t="s">
        <v>1064</v>
      </c>
      <c r="G183" s="462"/>
      <c r="H183" s="736">
        <v>1</v>
      </c>
      <c r="I183" s="465">
        <v>700000</v>
      </c>
      <c r="J183" s="466">
        <f t="shared" si="3"/>
        <v>700000</v>
      </c>
      <c r="K183" s="467">
        <v>350000</v>
      </c>
      <c r="L183" s="465">
        <v>1</v>
      </c>
      <c r="M183" s="462"/>
      <c r="N183" s="462"/>
      <c r="O183" s="462"/>
      <c r="Q183" s="469"/>
      <c r="R183" s="469"/>
      <c r="S183" s="470"/>
      <c r="T183" s="471"/>
    </row>
    <row r="184" spans="1:20" ht="12" customHeight="1" x14ac:dyDescent="0.25">
      <c r="A184" s="460">
        <v>172</v>
      </c>
      <c r="B184" s="461" t="s">
        <v>1044</v>
      </c>
      <c r="C184" s="462" t="s">
        <v>1124</v>
      </c>
      <c r="D184" s="463"/>
      <c r="E184" s="462"/>
      <c r="F184" s="461" t="s">
        <v>1049</v>
      </c>
      <c r="G184" s="462"/>
      <c r="H184" s="736">
        <v>1</v>
      </c>
      <c r="I184" s="465">
        <v>2498000</v>
      </c>
      <c r="J184" s="493">
        <f t="shared" si="3"/>
        <v>2498000</v>
      </c>
      <c r="K184" s="467">
        <v>1249000</v>
      </c>
      <c r="L184" s="462"/>
      <c r="M184" s="462"/>
      <c r="N184" s="462"/>
      <c r="O184" s="465">
        <v>1</v>
      </c>
      <c r="Q184" s="469"/>
      <c r="R184" s="469"/>
      <c r="S184" s="470"/>
      <c r="T184" s="471"/>
    </row>
    <row r="185" spans="1:20" ht="12" customHeight="1" x14ac:dyDescent="0.25">
      <c r="A185" s="460">
        <v>173</v>
      </c>
      <c r="B185" s="461" t="s">
        <v>1044</v>
      </c>
      <c r="C185" s="462" t="s">
        <v>1124</v>
      </c>
      <c r="D185" s="463"/>
      <c r="E185" s="462"/>
      <c r="F185" s="461" t="s">
        <v>1065</v>
      </c>
      <c r="G185" s="462"/>
      <c r="H185" s="736">
        <v>1</v>
      </c>
      <c r="I185" s="465">
        <v>1219000</v>
      </c>
      <c r="J185" s="493">
        <f t="shared" si="3"/>
        <v>1219000</v>
      </c>
      <c r="K185" s="467">
        <v>609500</v>
      </c>
      <c r="L185" s="462"/>
      <c r="M185" s="462"/>
      <c r="N185" s="462"/>
      <c r="O185" s="465">
        <v>1</v>
      </c>
      <c r="Q185" s="469"/>
      <c r="R185" s="469"/>
      <c r="S185" s="470"/>
      <c r="T185" s="471"/>
    </row>
    <row r="186" spans="1:20" ht="12" customHeight="1" x14ac:dyDescent="0.25">
      <c r="A186" s="460">
        <v>174</v>
      </c>
      <c r="B186" s="461" t="s">
        <v>1044</v>
      </c>
      <c r="C186" s="462" t="s">
        <v>1124</v>
      </c>
      <c r="D186" s="463"/>
      <c r="E186" s="462"/>
      <c r="F186" s="461" t="s">
        <v>1066</v>
      </c>
      <c r="G186" s="462"/>
      <c r="H186" s="736">
        <v>1</v>
      </c>
      <c r="I186" s="465">
        <v>1219000</v>
      </c>
      <c r="J186" s="493">
        <f t="shared" si="3"/>
        <v>1219000</v>
      </c>
      <c r="K186" s="467">
        <v>609500</v>
      </c>
      <c r="L186" s="462"/>
      <c r="M186" s="462"/>
      <c r="N186" s="462"/>
      <c r="O186" s="465">
        <v>1</v>
      </c>
      <c r="Q186" s="469"/>
      <c r="R186" s="469"/>
      <c r="S186" s="470"/>
      <c r="T186" s="471"/>
    </row>
    <row r="187" spans="1:20" ht="12" customHeight="1" x14ac:dyDescent="0.25">
      <c r="A187" s="460">
        <v>175</v>
      </c>
      <c r="B187" s="461" t="s">
        <v>1044</v>
      </c>
      <c r="C187" s="462" t="s">
        <v>1124</v>
      </c>
      <c r="D187" s="463"/>
      <c r="E187" s="462"/>
      <c r="F187" s="461" t="s">
        <v>1067</v>
      </c>
      <c r="G187" s="462"/>
      <c r="H187" s="736">
        <v>1</v>
      </c>
      <c r="I187" s="465">
        <v>5000000</v>
      </c>
      <c r="J187" s="493">
        <f t="shared" si="3"/>
        <v>5000000</v>
      </c>
      <c r="K187" s="467">
        <v>2500000</v>
      </c>
      <c r="L187" s="462"/>
      <c r="M187" s="462"/>
      <c r="N187" s="462"/>
      <c r="O187" s="465">
        <v>1</v>
      </c>
      <c r="Q187" s="469"/>
      <c r="R187" s="469"/>
      <c r="S187" s="470"/>
      <c r="T187" s="471"/>
    </row>
    <row r="188" spans="1:20" ht="12" customHeight="1" x14ac:dyDescent="0.25">
      <c r="A188" s="460">
        <v>176</v>
      </c>
      <c r="B188" s="461" t="s">
        <v>1044</v>
      </c>
      <c r="C188" s="462" t="s">
        <v>1124</v>
      </c>
      <c r="D188" s="463"/>
      <c r="E188" s="462"/>
      <c r="F188" s="461" t="s">
        <v>1068</v>
      </c>
      <c r="G188" s="462"/>
      <c r="H188" s="736">
        <v>1</v>
      </c>
      <c r="I188" s="465">
        <v>1700000</v>
      </c>
      <c r="J188" s="493">
        <f t="shared" si="3"/>
        <v>1700000</v>
      </c>
      <c r="K188" s="467">
        <v>850000</v>
      </c>
      <c r="M188" s="462"/>
      <c r="N188" s="462"/>
      <c r="O188" s="465">
        <v>1</v>
      </c>
      <c r="Q188" s="469"/>
      <c r="R188" s="469"/>
      <c r="S188" s="470"/>
      <c r="T188" s="471"/>
    </row>
    <row r="189" spans="1:20" ht="12" customHeight="1" x14ac:dyDescent="0.25">
      <c r="A189" s="460">
        <v>177</v>
      </c>
      <c r="B189" s="461" t="s">
        <v>1044</v>
      </c>
      <c r="C189" s="462" t="s">
        <v>1124</v>
      </c>
      <c r="D189" s="463"/>
      <c r="E189" s="462"/>
      <c r="F189" s="461" t="s">
        <v>1069</v>
      </c>
      <c r="G189" s="462"/>
      <c r="H189" s="736">
        <v>1</v>
      </c>
      <c r="I189" s="465">
        <v>1900000</v>
      </c>
      <c r="J189" s="493">
        <f t="shared" si="3"/>
        <v>1900000</v>
      </c>
      <c r="K189" s="467">
        <v>950000</v>
      </c>
      <c r="L189" s="462"/>
      <c r="M189" s="462"/>
      <c r="N189" s="462"/>
      <c r="O189" s="465">
        <v>1</v>
      </c>
      <c r="Q189" s="469"/>
      <c r="R189" s="469"/>
      <c r="S189" s="470"/>
      <c r="T189" s="471"/>
    </row>
    <row r="190" spans="1:20" ht="12" customHeight="1" x14ac:dyDescent="0.25">
      <c r="A190" s="460">
        <v>178</v>
      </c>
      <c r="B190" s="461" t="s">
        <v>1044</v>
      </c>
      <c r="C190" s="462" t="s">
        <v>1124</v>
      </c>
      <c r="D190" s="463"/>
      <c r="E190" s="462"/>
      <c r="F190" s="461" t="s">
        <v>1070</v>
      </c>
      <c r="G190" s="462"/>
      <c r="H190" s="736">
        <v>1</v>
      </c>
      <c r="I190" s="465">
        <v>1550000</v>
      </c>
      <c r="J190" s="493">
        <f t="shared" si="3"/>
        <v>1550000</v>
      </c>
      <c r="K190" s="467">
        <v>775000</v>
      </c>
      <c r="L190" s="462"/>
      <c r="M190" s="462"/>
      <c r="N190" s="462"/>
      <c r="O190" s="465">
        <v>1</v>
      </c>
      <c r="Q190" s="469"/>
      <c r="R190" s="469"/>
      <c r="S190" s="470"/>
      <c r="T190" s="471"/>
    </row>
    <row r="191" spans="1:20" ht="12" customHeight="1" x14ac:dyDescent="0.25">
      <c r="A191" s="460">
        <v>179</v>
      </c>
      <c r="B191" s="461" t="s">
        <v>1044</v>
      </c>
      <c r="C191" s="462" t="s">
        <v>1124</v>
      </c>
      <c r="D191" s="463"/>
      <c r="E191" s="462"/>
      <c r="F191" s="461" t="s">
        <v>1071</v>
      </c>
      <c r="G191" s="462"/>
      <c r="H191" s="736">
        <v>1</v>
      </c>
      <c r="I191" s="465">
        <v>2300000</v>
      </c>
      <c r="J191" s="493">
        <f t="shared" si="3"/>
        <v>2300000</v>
      </c>
      <c r="K191" s="467">
        <v>1150000</v>
      </c>
      <c r="L191" s="462"/>
      <c r="M191" s="462"/>
      <c r="N191" s="462"/>
      <c r="O191" s="465">
        <v>1</v>
      </c>
      <c r="Q191" s="469"/>
      <c r="R191" s="469"/>
      <c r="S191" s="470"/>
      <c r="T191" s="471"/>
    </row>
    <row r="192" spans="1:20" ht="12" customHeight="1" x14ac:dyDescent="0.25">
      <c r="A192" s="460">
        <v>180</v>
      </c>
      <c r="B192" s="461" t="s">
        <v>1044</v>
      </c>
      <c r="C192" s="462" t="s">
        <v>1124</v>
      </c>
      <c r="D192" s="463"/>
      <c r="E192" s="462"/>
      <c r="F192" s="461" t="s">
        <v>1072</v>
      </c>
      <c r="G192" s="462"/>
      <c r="H192" s="736">
        <v>1</v>
      </c>
      <c r="I192" s="465">
        <v>1500000</v>
      </c>
      <c r="J192" s="493">
        <f t="shared" si="3"/>
        <v>1500000</v>
      </c>
      <c r="K192" s="467">
        <v>750000</v>
      </c>
      <c r="L192" s="462"/>
      <c r="M192" s="462"/>
      <c r="N192" s="462"/>
      <c r="O192" s="465">
        <v>1</v>
      </c>
      <c r="Q192" s="469"/>
      <c r="R192" s="469"/>
      <c r="S192" s="470"/>
      <c r="T192" s="471"/>
    </row>
    <row r="193" spans="1:20" ht="12" customHeight="1" x14ac:dyDescent="0.25">
      <c r="A193" s="460">
        <v>181</v>
      </c>
      <c r="B193" s="461" t="s">
        <v>1044</v>
      </c>
      <c r="C193" s="462" t="s">
        <v>1124</v>
      </c>
      <c r="D193" s="463"/>
      <c r="E193" s="462"/>
      <c r="F193" s="461" t="s">
        <v>1073</v>
      </c>
      <c r="G193" s="462"/>
      <c r="H193" s="736">
        <v>1</v>
      </c>
      <c r="I193" s="465">
        <v>1500000</v>
      </c>
      <c r="J193" s="493">
        <f t="shared" si="3"/>
        <v>1500000</v>
      </c>
      <c r="K193" s="467">
        <v>750000</v>
      </c>
      <c r="L193" s="462"/>
      <c r="M193" s="462"/>
      <c r="N193" s="462"/>
      <c r="O193" s="465">
        <v>1</v>
      </c>
      <c r="Q193" s="469"/>
      <c r="R193" s="469"/>
      <c r="S193" s="470"/>
      <c r="T193" s="471"/>
    </row>
    <row r="194" spans="1:20" ht="12" customHeight="1" x14ac:dyDescent="0.25">
      <c r="A194" s="460">
        <v>182</v>
      </c>
      <c r="B194" s="461" t="s">
        <v>1044</v>
      </c>
      <c r="C194" s="462" t="s">
        <v>1124</v>
      </c>
      <c r="D194" s="463"/>
      <c r="E194" s="462"/>
      <c r="F194" s="461" t="s">
        <v>1074</v>
      </c>
      <c r="G194" s="462"/>
      <c r="H194" s="736">
        <v>1</v>
      </c>
      <c r="I194" s="465">
        <v>1500000</v>
      </c>
      <c r="J194" s="493">
        <f t="shared" si="3"/>
        <v>1500000</v>
      </c>
      <c r="K194" s="467">
        <v>750000</v>
      </c>
      <c r="L194" s="462"/>
      <c r="M194" s="462"/>
      <c r="N194" s="462"/>
      <c r="O194" s="465">
        <v>1</v>
      </c>
      <c r="Q194" s="469"/>
      <c r="R194" s="469"/>
      <c r="S194" s="470"/>
      <c r="T194" s="471"/>
    </row>
    <row r="195" spans="1:20" ht="12" customHeight="1" x14ac:dyDescent="0.25">
      <c r="A195" s="460">
        <v>183</v>
      </c>
      <c r="B195" s="461" t="s">
        <v>1044</v>
      </c>
      <c r="C195" s="462" t="s">
        <v>1124</v>
      </c>
      <c r="D195" s="463"/>
      <c r="E195" s="462"/>
      <c r="F195" s="461" t="s">
        <v>1072</v>
      </c>
      <c r="G195" s="462"/>
      <c r="H195" s="736">
        <v>1</v>
      </c>
      <c r="I195" s="465">
        <v>1500000</v>
      </c>
      <c r="J195" s="493">
        <f t="shared" si="3"/>
        <v>1500000</v>
      </c>
      <c r="K195" s="467">
        <v>750000</v>
      </c>
      <c r="L195" s="462"/>
      <c r="M195" s="462"/>
      <c r="N195" s="462"/>
      <c r="O195" s="465">
        <v>1</v>
      </c>
      <c r="Q195" s="469"/>
      <c r="R195" s="469"/>
      <c r="S195" s="470"/>
      <c r="T195" s="471"/>
    </row>
    <row r="196" spans="1:20" ht="12" customHeight="1" x14ac:dyDescent="0.25">
      <c r="A196" s="460">
        <v>184</v>
      </c>
      <c r="B196" s="461" t="s">
        <v>1044</v>
      </c>
      <c r="C196" s="462" t="s">
        <v>1124</v>
      </c>
      <c r="D196" s="463"/>
      <c r="E196" s="462"/>
      <c r="F196" s="461" t="s">
        <v>1072</v>
      </c>
      <c r="G196" s="462"/>
      <c r="H196" s="736">
        <v>1</v>
      </c>
      <c r="I196" s="465">
        <v>1500000</v>
      </c>
      <c r="J196" s="493">
        <f t="shared" si="3"/>
        <v>1500000</v>
      </c>
      <c r="K196" s="467">
        <v>750000</v>
      </c>
      <c r="L196" s="462"/>
      <c r="M196" s="462"/>
      <c r="N196" s="462"/>
      <c r="O196" s="465">
        <v>1</v>
      </c>
      <c r="Q196" s="469"/>
      <c r="R196" s="469"/>
      <c r="S196" s="470"/>
      <c r="T196" s="471"/>
    </row>
    <row r="197" spans="1:20" ht="12" customHeight="1" x14ac:dyDescent="0.25">
      <c r="A197" s="460">
        <v>185</v>
      </c>
      <c r="B197" s="461" t="s">
        <v>1044</v>
      </c>
      <c r="C197" s="462" t="s">
        <v>1124</v>
      </c>
      <c r="D197" s="463"/>
      <c r="E197" s="462"/>
      <c r="F197" s="461" t="s">
        <v>1072</v>
      </c>
      <c r="G197" s="462"/>
      <c r="H197" s="736">
        <v>1</v>
      </c>
      <c r="I197" s="465">
        <v>1500000</v>
      </c>
      <c r="J197" s="493">
        <f t="shared" si="3"/>
        <v>1500000</v>
      </c>
      <c r="K197" s="467">
        <v>750000</v>
      </c>
      <c r="L197" s="462"/>
      <c r="M197" s="462"/>
      <c r="N197" s="462"/>
      <c r="O197" s="465">
        <v>1</v>
      </c>
      <c r="Q197" s="469"/>
      <c r="R197" s="469"/>
      <c r="S197" s="470"/>
      <c r="T197" s="471"/>
    </row>
    <row r="198" spans="1:20" ht="12" customHeight="1" x14ac:dyDescent="0.25">
      <c r="A198" s="460">
        <v>186</v>
      </c>
      <c r="B198" s="461" t="s">
        <v>1044</v>
      </c>
      <c r="C198" s="462" t="s">
        <v>1124</v>
      </c>
      <c r="D198" s="463"/>
      <c r="E198" s="462"/>
      <c r="F198" s="461" t="s">
        <v>1074</v>
      </c>
      <c r="G198" s="462"/>
      <c r="H198" s="736">
        <v>1</v>
      </c>
      <c r="I198" s="465">
        <v>1500000</v>
      </c>
      <c r="J198" s="493">
        <f t="shared" si="3"/>
        <v>1500000</v>
      </c>
      <c r="K198" s="467">
        <v>750000</v>
      </c>
      <c r="L198" s="462"/>
      <c r="M198" s="462"/>
      <c r="N198" s="462"/>
      <c r="O198" s="465">
        <v>1</v>
      </c>
      <c r="Q198" s="469"/>
      <c r="R198" s="469"/>
      <c r="S198" s="470"/>
      <c r="T198" s="471"/>
    </row>
    <row r="199" spans="1:20" ht="12" customHeight="1" x14ac:dyDescent="0.25">
      <c r="A199" s="460">
        <v>187</v>
      </c>
      <c r="B199" s="461" t="s">
        <v>1044</v>
      </c>
      <c r="C199" s="462" t="s">
        <v>1124</v>
      </c>
      <c r="D199" s="463"/>
      <c r="E199" s="462"/>
      <c r="F199" s="461" t="s">
        <v>1074</v>
      </c>
      <c r="G199" s="462"/>
      <c r="H199" s="736">
        <v>1</v>
      </c>
      <c r="I199" s="465">
        <v>1500000</v>
      </c>
      <c r="J199" s="493">
        <f t="shared" si="3"/>
        <v>1500000</v>
      </c>
      <c r="K199" s="467">
        <v>750000</v>
      </c>
      <c r="L199" s="462"/>
      <c r="M199" s="462"/>
      <c r="N199" s="462"/>
      <c r="O199" s="465">
        <v>1</v>
      </c>
      <c r="Q199" s="469"/>
      <c r="R199" s="469"/>
      <c r="S199" s="470"/>
      <c r="T199" s="471"/>
    </row>
    <row r="200" spans="1:20" ht="12" customHeight="1" x14ac:dyDescent="0.25">
      <c r="A200" s="460">
        <v>188</v>
      </c>
      <c r="B200" s="461" t="s">
        <v>1044</v>
      </c>
      <c r="C200" s="462" t="s">
        <v>1124</v>
      </c>
      <c r="D200" s="463"/>
      <c r="E200" s="462"/>
      <c r="F200" s="461" t="s">
        <v>1074</v>
      </c>
      <c r="G200" s="462"/>
      <c r="H200" s="736">
        <v>1</v>
      </c>
      <c r="I200" s="465">
        <v>1500000</v>
      </c>
      <c r="J200" s="493">
        <f t="shared" si="3"/>
        <v>1500000</v>
      </c>
      <c r="K200" s="467">
        <v>750000</v>
      </c>
      <c r="L200" s="462"/>
      <c r="M200" s="462"/>
      <c r="N200" s="462"/>
      <c r="O200" s="465">
        <v>1</v>
      </c>
      <c r="Q200" s="469"/>
      <c r="R200" s="469"/>
      <c r="S200" s="470"/>
      <c r="T200" s="471"/>
    </row>
    <row r="201" spans="1:20" ht="12" customHeight="1" x14ac:dyDescent="0.25">
      <c r="A201" s="460">
        <v>189</v>
      </c>
      <c r="B201" s="461" t="s">
        <v>1044</v>
      </c>
      <c r="C201" s="462" t="s">
        <v>1124</v>
      </c>
      <c r="D201" s="463"/>
      <c r="E201" s="462"/>
      <c r="F201" s="461" t="s">
        <v>1074</v>
      </c>
      <c r="G201" s="462"/>
      <c r="H201" s="736">
        <v>1</v>
      </c>
      <c r="I201" s="465">
        <v>1500000</v>
      </c>
      <c r="J201" s="493">
        <f t="shared" si="3"/>
        <v>1500000</v>
      </c>
      <c r="K201" s="467">
        <v>750000</v>
      </c>
      <c r="L201" s="462"/>
      <c r="M201" s="462"/>
      <c r="N201" s="462"/>
      <c r="O201" s="465">
        <v>1</v>
      </c>
      <c r="Q201" s="469"/>
      <c r="R201" s="469"/>
      <c r="S201" s="470"/>
      <c r="T201" s="471"/>
    </row>
    <row r="202" spans="1:20" ht="12" customHeight="1" x14ac:dyDescent="0.25">
      <c r="A202" s="460">
        <v>190</v>
      </c>
      <c r="B202" s="461" t="s">
        <v>1044</v>
      </c>
      <c r="C202" s="462" t="s">
        <v>1124</v>
      </c>
      <c r="D202" s="463"/>
      <c r="E202" s="462"/>
      <c r="F202" s="461" t="s">
        <v>1075</v>
      </c>
      <c r="G202" s="462"/>
      <c r="H202" s="736">
        <v>1</v>
      </c>
      <c r="I202" s="465">
        <v>2000000</v>
      </c>
      <c r="J202" s="493">
        <f t="shared" si="3"/>
        <v>2000000</v>
      </c>
      <c r="K202" s="467">
        <v>1000000</v>
      </c>
      <c r="L202" s="462"/>
      <c r="M202" s="462"/>
      <c r="N202" s="462"/>
      <c r="O202" s="465">
        <v>1</v>
      </c>
      <c r="Q202" s="469"/>
      <c r="R202" s="469"/>
      <c r="S202" s="470"/>
      <c r="T202" s="471"/>
    </row>
    <row r="203" spans="1:20" ht="12" customHeight="1" x14ac:dyDescent="0.25">
      <c r="A203" s="460">
        <v>191</v>
      </c>
      <c r="B203" s="461" t="s">
        <v>1044</v>
      </c>
      <c r="C203" s="462" t="s">
        <v>1124</v>
      </c>
      <c r="D203" s="463"/>
      <c r="E203" s="462"/>
      <c r="F203" s="461" t="s">
        <v>1076</v>
      </c>
      <c r="G203" s="462"/>
      <c r="H203" s="736">
        <v>1</v>
      </c>
      <c r="I203" s="465">
        <v>1750000</v>
      </c>
      <c r="J203" s="493">
        <f t="shared" si="3"/>
        <v>1750000</v>
      </c>
      <c r="K203" s="467">
        <v>875000</v>
      </c>
      <c r="M203" s="462"/>
      <c r="N203" s="462"/>
      <c r="O203" s="465">
        <v>1</v>
      </c>
      <c r="Q203" s="469"/>
      <c r="R203" s="469"/>
      <c r="S203" s="470"/>
      <c r="T203" s="471"/>
    </row>
    <row r="204" spans="1:20" ht="12" customHeight="1" x14ac:dyDescent="0.25">
      <c r="A204" s="460">
        <v>192</v>
      </c>
      <c r="B204" s="461" t="s">
        <v>1044</v>
      </c>
      <c r="C204" s="462" t="s">
        <v>1124</v>
      </c>
      <c r="D204" s="463"/>
      <c r="E204" s="462"/>
      <c r="F204" s="461" t="s">
        <v>1049</v>
      </c>
      <c r="G204" s="462"/>
      <c r="H204" s="736">
        <v>1</v>
      </c>
      <c r="I204" s="465">
        <v>1200000</v>
      </c>
      <c r="J204" s="493">
        <f t="shared" si="3"/>
        <v>1200000</v>
      </c>
      <c r="K204" s="467">
        <v>600000</v>
      </c>
      <c r="L204" s="462"/>
      <c r="M204" s="462"/>
      <c r="N204" s="462"/>
      <c r="O204" s="465">
        <v>1</v>
      </c>
      <c r="Q204" s="469"/>
      <c r="R204" s="469"/>
      <c r="S204" s="470"/>
      <c r="T204" s="471"/>
    </row>
    <row r="205" spans="1:20" ht="12" customHeight="1" x14ac:dyDescent="0.25">
      <c r="A205" s="460">
        <v>193</v>
      </c>
      <c r="B205" s="461" t="s">
        <v>1044</v>
      </c>
      <c r="C205" s="462" t="s">
        <v>1124</v>
      </c>
      <c r="D205" s="463"/>
      <c r="E205" s="462"/>
      <c r="F205" s="461" t="s">
        <v>1077</v>
      </c>
      <c r="G205" s="462"/>
      <c r="H205" s="736">
        <v>1</v>
      </c>
      <c r="I205" s="465">
        <v>1100000</v>
      </c>
      <c r="J205" s="493">
        <f t="shared" si="3"/>
        <v>1100000</v>
      </c>
      <c r="K205" s="467">
        <v>550000</v>
      </c>
      <c r="L205" s="462"/>
      <c r="M205" s="462"/>
      <c r="N205" s="462"/>
      <c r="O205" s="465">
        <v>1</v>
      </c>
      <c r="Q205" s="469"/>
      <c r="R205" s="469"/>
      <c r="S205" s="470"/>
      <c r="T205" s="471"/>
    </row>
    <row r="206" spans="1:20" ht="12" customHeight="1" x14ac:dyDescent="0.25">
      <c r="A206" s="460">
        <v>194</v>
      </c>
      <c r="B206" s="461" t="s">
        <v>1044</v>
      </c>
      <c r="C206" s="462" t="s">
        <v>1124</v>
      </c>
      <c r="D206" s="463"/>
      <c r="E206" s="462"/>
      <c r="F206" s="461" t="s">
        <v>1078</v>
      </c>
      <c r="G206" s="462"/>
      <c r="H206" s="736">
        <v>1</v>
      </c>
      <c r="I206" s="465">
        <v>1400000</v>
      </c>
      <c r="J206" s="493">
        <f t="shared" si="3"/>
        <v>1400000</v>
      </c>
      <c r="K206" s="467">
        <v>700000</v>
      </c>
      <c r="L206" s="462"/>
      <c r="M206" s="462"/>
      <c r="N206" s="462"/>
      <c r="O206" s="465">
        <v>1</v>
      </c>
      <c r="Q206" s="469"/>
      <c r="R206" s="469"/>
      <c r="S206" s="470"/>
      <c r="T206" s="471"/>
    </row>
    <row r="207" spans="1:20" ht="12" customHeight="1" x14ac:dyDescent="0.25">
      <c r="A207" s="460">
        <v>195</v>
      </c>
      <c r="B207" s="461" t="s">
        <v>1044</v>
      </c>
      <c r="C207" s="462" t="s">
        <v>1124</v>
      </c>
      <c r="D207" s="463"/>
      <c r="E207" s="462"/>
      <c r="F207" s="461" t="s">
        <v>1079</v>
      </c>
      <c r="G207" s="462"/>
      <c r="H207" s="736">
        <v>1</v>
      </c>
      <c r="I207" s="465">
        <v>700000</v>
      </c>
      <c r="J207" s="493">
        <f t="shared" si="3"/>
        <v>700000</v>
      </c>
      <c r="K207" s="467">
        <v>350000</v>
      </c>
      <c r="L207" s="462"/>
      <c r="M207" s="462"/>
      <c r="N207" s="462"/>
      <c r="O207" s="465">
        <v>1</v>
      </c>
      <c r="Q207" s="469"/>
      <c r="R207" s="469"/>
      <c r="S207" s="470"/>
      <c r="T207" s="471"/>
    </row>
    <row r="208" spans="1:20" ht="12" customHeight="1" x14ac:dyDescent="0.25">
      <c r="A208" s="460">
        <v>196</v>
      </c>
      <c r="B208" s="461" t="s">
        <v>1044</v>
      </c>
      <c r="C208" s="462" t="s">
        <v>1124</v>
      </c>
      <c r="D208" s="463"/>
      <c r="E208" s="462"/>
      <c r="F208" s="461" t="s">
        <v>1049</v>
      </c>
      <c r="G208" s="462"/>
      <c r="H208" s="736">
        <v>1</v>
      </c>
      <c r="I208" s="465">
        <v>32500000</v>
      </c>
      <c r="J208" s="493">
        <f t="shared" si="3"/>
        <v>32500000</v>
      </c>
      <c r="K208" s="467">
        <v>16250000</v>
      </c>
      <c r="L208" s="462"/>
      <c r="M208" s="462"/>
      <c r="N208" s="462"/>
      <c r="O208" s="465">
        <v>1</v>
      </c>
      <c r="Q208" s="469"/>
      <c r="R208" s="469"/>
      <c r="S208" s="470"/>
      <c r="T208" s="471"/>
    </row>
    <row r="209" spans="1:20" ht="12" customHeight="1" x14ac:dyDescent="0.25">
      <c r="A209" s="460">
        <v>197</v>
      </c>
      <c r="B209" s="461" t="s">
        <v>1044</v>
      </c>
      <c r="C209" s="462" t="s">
        <v>1124</v>
      </c>
      <c r="D209" s="463"/>
      <c r="E209" s="462"/>
      <c r="F209" s="461" t="s">
        <v>1049</v>
      </c>
      <c r="G209" s="462"/>
      <c r="H209" s="736">
        <v>1</v>
      </c>
      <c r="I209" s="465">
        <v>11255000</v>
      </c>
      <c r="J209" s="493">
        <f t="shared" si="3"/>
        <v>11255000</v>
      </c>
      <c r="K209" s="467">
        <v>5627500</v>
      </c>
      <c r="L209" s="462"/>
      <c r="M209" s="462"/>
      <c r="N209" s="462"/>
      <c r="O209" s="465">
        <v>1</v>
      </c>
      <c r="Q209" s="469"/>
      <c r="R209" s="469"/>
      <c r="S209" s="470"/>
      <c r="T209" s="471"/>
    </row>
    <row r="210" spans="1:20" ht="12" customHeight="1" x14ac:dyDescent="0.25">
      <c r="A210" s="460">
        <v>198</v>
      </c>
      <c r="B210" s="461" t="s">
        <v>1044</v>
      </c>
      <c r="C210" s="462" t="s">
        <v>1124</v>
      </c>
      <c r="D210" s="463"/>
      <c r="E210" s="462"/>
      <c r="F210" s="461" t="s">
        <v>1049</v>
      </c>
      <c r="G210" s="462"/>
      <c r="H210" s="736">
        <v>1</v>
      </c>
      <c r="I210" s="465">
        <v>525000</v>
      </c>
      <c r="J210" s="493">
        <f t="shared" si="3"/>
        <v>525000</v>
      </c>
      <c r="K210" s="467">
        <v>262500</v>
      </c>
      <c r="L210" s="462"/>
      <c r="M210" s="462"/>
      <c r="N210" s="462"/>
      <c r="O210" s="465">
        <v>1</v>
      </c>
      <c r="Q210" s="469"/>
      <c r="R210" s="469"/>
      <c r="S210" s="470"/>
      <c r="T210" s="471"/>
    </row>
    <row r="211" spans="1:20" ht="12" customHeight="1" x14ac:dyDescent="0.25">
      <c r="A211" s="460">
        <v>199</v>
      </c>
      <c r="B211" s="461" t="s">
        <v>1044</v>
      </c>
      <c r="C211" s="462" t="s">
        <v>1124</v>
      </c>
      <c r="D211" s="463"/>
      <c r="E211" s="462"/>
      <c r="F211" s="461" t="s">
        <v>1049</v>
      </c>
      <c r="G211" s="462"/>
      <c r="H211" s="736">
        <v>1</v>
      </c>
      <c r="I211" s="465">
        <v>1200000</v>
      </c>
      <c r="J211" s="493">
        <f t="shared" si="3"/>
        <v>1200000</v>
      </c>
      <c r="K211" s="467">
        <v>600000</v>
      </c>
      <c r="L211" s="462"/>
      <c r="M211" s="462"/>
      <c r="N211" s="462"/>
      <c r="O211" s="465">
        <v>1</v>
      </c>
      <c r="Q211" s="469"/>
      <c r="R211" s="469"/>
      <c r="S211" s="470"/>
      <c r="T211" s="471"/>
    </row>
    <row r="212" spans="1:20" ht="12" customHeight="1" x14ac:dyDescent="0.25">
      <c r="A212" s="460">
        <v>200</v>
      </c>
      <c r="B212" s="461" t="s">
        <v>1044</v>
      </c>
      <c r="C212" s="462" t="s">
        <v>1124</v>
      </c>
      <c r="D212" s="463"/>
      <c r="E212" s="462"/>
      <c r="F212" s="461" t="s">
        <v>1049</v>
      </c>
      <c r="G212" s="462"/>
      <c r="H212" s="736">
        <v>1</v>
      </c>
      <c r="I212" s="465">
        <v>1200000</v>
      </c>
      <c r="J212" s="493">
        <f t="shared" ref="J212:J275" si="4">H212*I212</f>
        <v>1200000</v>
      </c>
      <c r="K212" s="467">
        <v>600000</v>
      </c>
      <c r="L212" s="462"/>
      <c r="M212" s="462"/>
      <c r="N212" s="462"/>
      <c r="O212" s="465">
        <v>1</v>
      </c>
      <c r="Q212" s="469"/>
      <c r="R212" s="469"/>
      <c r="S212" s="470"/>
      <c r="T212" s="471"/>
    </row>
    <row r="213" spans="1:20" ht="12" customHeight="1" x14ac:dyDescent="0.25">
      <c r="A213" s="460">
        <v>201</v>
      </c>
      <c r="B213" s="461" t="s">
        <v>1044</v>
      </c>
      <c r="C213" s="462" t="s">
        <v>1124</v>
      </c>
      <c r="D213" s="463"/>
      <c r="E213" s="462"/>
      <c r="F213" s="461" t="s">
        <v>1049</v>
      </c>
      <c r="G213" s="462"/>
      <c r="H213" s="736">
        <v>1</v>
      </c>
      <c r="I213" s="465">
        <v>3500000</v>
      </c>
      <c r="J213" s="493">
        <f t="shared" si="4"/>
        <v>3500000</v>
      </c>
      <c r="K213" s="467">
        <v>1750000</v>
      </c>
      <c r="L213" s="462"/>
      <c r="M213" s="462"/>
      <c r="N213" s="462"/>
      <c r="O213" s="465">
        <v>1</v>
      </c>
      <c r="Q213" s="469"/>
      <c r="R213" s="469"/>
      <c r="S213" s="470"/>
      <c r="T213" s="471"/>
    </row>
    <row r="214" spans="1:20" ht="12" customHeight="1" x14ac:dyDescent="0.25">
      <c r="A214" s="460">
        <v>202</v>
      </c>
      <c r="B214" s="461" t="s">
        <v>1045</v>
      </c>
      <c r="C214" s="464" t="s">
        <v>1125</v>
      </c>
      <c r="D214" s="463"/>
      <c r="E214" s="462"/>
      <c r="F214" s="461" t="s">
        <v>1049</v>
      </c>
      <c r="G214" s="462"/>
      <c r="H214" s="736">
        <v>1</v>
      </c>
      <c r="I214" s="465">
        <v>175000</v>
      </c>
      <c r="J214" s="493">
        <f t="shared" si="4"/>
        <v>175000</v>
      </c>
      <c r="K214" s="467">
        <v>87500</v>
      </c>
      <c r="L214" s="462"/>
      <c r="M214" s="462"/>
      <c r="N214" s="462"/>
      <c r="O214" s="465">
        <v>1</v>
      </c>
      <c r="Q214" s="469"/>
      <c r="R214" s="469"/>
      <c r="S214" s="470"/>
      <c r="T214" s="471"/>
    </row>
    <row r="215" spans="1:20" ht="12" customHeight="1" x14ac:dyDescent="0.25">
      <c r="A215" s="460">
        <v>203</v>
      </c>
      <c r="B215" s="461" t="s">
        <v>1045</v>
      </c>
      <c r="C215" s="462" t="s">
        <v>1125</v>
      </c>
      <c r="D215" s="463"/>
      <c r="E215" s="462"/>
      <c r="F215" s="461" t="s">
        <v>1049</v>
      </c>
      <c r="G215" s="462"/>
      <c r="H215" s="736">
        <v>1</v>
      </c>
      <c r="I215" s="465">
        <v>280000</v>
      </c>
      <c r="J215" s="493">
        <f t="shared" si="4"/>
        <v>280000</v>
      </c>
      <c r="K215" s="467">
        <v>140000</v>
      </c>
      <c r="L215" s="462"/>
      <c r="M215" s="462"/>
      <c r="N215" s="462"/>
      <c r="O215" s="465">
        <v>1</v>
      </c>
      <c r="Q215" s="469"/>
      <c r="R215" s="469"/>
      <c r="S215" s="470"/>
      <c r="T215" s="471"/>
    </row>
    <row r="216" spans="1:20" ht="12" customHeight="1" x14ac:dyDescent="0.25">
      <c r="A216" s="460">
        <v>204</v>
      </c>
      <c r="B216" s="461" t="s">
        <v>1045</v>
      </c>
      <c r="C216" s="462" t="s">
        <v>1125</v>
      </c>
      <c r="D216" s="463"/>
      <c r="E216" s="462"/>
      <c r="F216" s="461" t="s">
        <v>1060</v>
      </c>
      <c r="G216" s="462"/>
      <c r="H216" s="736">
        <v>1</v>
      </c>
      <c r="I216" s="465">
        <v>175000</v>
      </c>
      <c r="J216" s="493">
        <f t="shared" si="4"/>
        <v>175000</v>
      </c>
      <c r="K216" s="467">
        <v>87500</v>
      </c>
      <c r="L216" s="462"/>
      <c r="M216" s="462"/>
      <c r="N216" s="462"/>
      <c r="O216" s="465">
        <v>1</v>
      </c>
      <c r="Q216" s="469"/>
      <c r="R216" s="469"/>
      <c r="S216" s="470"/>
      <c r="T216" s="471"/>
    </row>
    <row r="217" spans="1:20" ht="12" customHeight="1" x14ac:dyDescent="0.25">
      <c r="A217" s="460">
        <v>205</v>
      </c>
      <c r="B217" s="461" t="s">
        <v>1045</v>
      </c>
      <c r="C217" s="462" t="s">
        <v>1125</v>
      </c>
      <c r="D217" s="463"/>
      <c r="E217" s="462"/>
      <c r="F217" s="461" t="s">
        <v>1049</v>
      </c>
      <c r="G217" s="462"/>
      <c r="H217" s="736">
        <v>1</v>
      </c>
      <c r="I217" s="465">
        <v>245000</v>
      </c>
      <c r="J217" s="493">
        <f t="shared" si="4"/>
        <v>245000</v>
      </c>
      <c r="K217" s="467">
        <v>122500</v>
      </c>
      <c r="L217" s="462"/>
      <c r="M217" s="462"/>
      <c r="N217" s="462"/>
      <c r="O217" s="465">
        <v>1</v>
      </c>
      <c r="Q217" s="469"/>
      <c r="R217" s="469"/>
      <c r="S217" s="470"/>
      <c r="T217" s="471"/>
    </row>
    <row r="218" spans="1:20" ht="12" customHeight="1" x14ac:dyDescent="0.25">
      <c r="A218" s="460">
        <v>206</v>
      </c>
      <c r="B218" s="461" t="s">
        <v>1045</v>
      </c>
      <c r="C218" s="462" t="s">
        <v>1125</v>
      </c>
      <c r="D218" s="463"/>
      <c r="E218" s="462"/>
      <c r="F218" s="461" t="s">
        <v>1049</v>
      </c>
      <c r="G218" s="462"/>
      <c r="H218" s="736">
        <v>1</v>
      </c>
      <c r="I218" s="465">
        <v>143500</v>
      </c>
      <c r="J218" s="493">
        <f t="shared" si="4"/>
        <v>143500</v>
      </c>
      <c r="K218" s="467">
        <v>71750</v>
      </c>
      <c r="L218" s="462"/>
      <c r="M218" s="462"/>
      <c r="N218" s="462"/>
      <c r="O218" s="465">
        <v>1</v>
      </c>
      <c r="Q218" s="469"/>
      <c r="R218" s="469"/>
      <c r="S218" s="470"/>
      <c r="T218" s="471"/>
    </row>
    <row r="219" spans="1:20" ht="12" customHeight="1" x14ac:dyDescent="0.25">
      <c r="A219" s="460">
        <v>207</v>
      </c>
      <c r="B219" s="461" t="s">
        <v>1045</v>
      </c>
      <c r="C219" s="462" t="s">
        <v>1125</v>
      </c>
      <c r="D219" s="463"/>
      <c r="E219" s="462"/>
      <c r="F219" s="461" t="s">
        <v>1049</v>
      </c>
      <c r="G219" s="462"/>
      <c r="H219" s="736">
        <v>1</v>
      </c>
      <c r="I219" s="465">
        <v>175000</v>
      </c>
      <c r="J219" s="493">
        <f t="shared" si="4"/>
        <v>175000</v>
      </c>
      <c r="K219" s="467">
        <v>87500</v>
      </c>
      <c r="L219" s="462"/>
      <c r="M219" s="462"/>
      <c r="N219" s="462"/>
      <c r="O219" s="465">
        <v>1</v>
      </c>
      <c r="Q219" s="469"/>
      <c r="R219" s="469"/>
      <c r="S219" s="470"/>
      <c r="T219" s="471"/>
    </row>
    <row r="220" spans="1:20" ht="12" customHeight="1" x14ac:dyDescent="0.25">
      <c r="A220" s="460">
        <v>208</v>
      </c>
      <c r="B220" s="461" t="s">
        <v>1045</v>
      </c>
      <c r="C220" s="462" t="s">
        <v>1125</v>
      </c>
      <c r="D220" s="463"/>
      <c r="E220" s="462"/>
      <c r="F220" s="461" t="s">
        <v>1049</v>
      </c>
      <c r="G220" s="462"/>
      <c r="H220" s="736">
        <v>1</v>
      </c>
      <c r="I220" s="465">
        <v>525000</v>
      </c>
      <c r="J220" s="493">
        <f t="shared" si="4"/>
        <v>525000</v>
      </c>
      <c r="K220" s="467">
        <v>262500</v>
      </c>
      <c r="L220" s="462"/>
      <c r="M220" s="462"/>
      <c r="N220" s="462"/>
      <c r="O220" s="465">
        <v>1</v>
      </c>
      <c r="Q220" s="469"/>
      <c r="R220" s="469"/>
      <c r="S220" s="470"/>
      <c r="T220" s="471"/>
    </row>
    <row r="221" spans="1:20" ht="12" customHeight="1" x14ac:dyDescent="0.25">
      <c r="A221" s="460">
        <v>209</v>
      </c>
      <c r="B221" s="461" t="s">
        <v>1045</v>
      </c>
      <c r="C221" s="462" t="s">
        <v>1125</v>
      </c>
      <c r="D221" s="463"/>
      <c r="E221" s="462"/>
      <c r="F221" s="461" t="s">
        <v>1049</v>
      </c>
      <c r="G221" s="462"/>
      <c r="H221" s="736">
        <v>1</v>
      </c>
      <c r="I221" s="465">
        <v>315000</v>
      </c>
      <c r="J221" s="493">
        <f t="shared" si="4"/>
        <v>315000</v>
      </c>
      <c r="K221" s="467">
        <v>157500</v>
      </c>
      <c r="L221" s="462"/>
      <c r="M221" s="462"/>
      <c r="N221" s="462"/>
      <c r="O221" s="465">
        <v>1</v>
      </c>
      <c r="Q221" s="469"/>
      <c r="R221" s="469"/>
      <c r="S221" s="470"/>
      <c r="T221" s="471"/>
    </row>
    <row r="222" spans="1:20" ht="12" customHeight="1" x14ac:dyDescent="0.25">
      <c r="A222" s="460">
        <v>210</v>
      </c>
      <c r="B222" s="461" t="s">
        <v>1045</v>
      </c>
      <c r="C222" s="462" t="s">
        <v>1125</v>
      </c>
      <c r="D222" s="463"/>
      <c r="E222" s="462"/>
      <c r="F222" s="461" t="s">
        <v>1049</v>
      </c>
      <c r="G222" s="462"/>
      <c r="H222" s="736">
        <v>1</v>
      </c>
      <c r="I222" s="465">
        <v>175000</v>
      </c>
      <c r="J222" s="493">
        <f t="shared" si="4"/>
        <v>175000</v>
      </c>
      <c r="K222" s="467">
        <v>87500</v>
      </c>
      <c r="L222" s="462"/>
      <c r="M222" s="462"/>
      <c r="N222" s="462"/>
      <c r="O222" s="465">
        <v>1</v>
      </c>
      <c r="Q222" s="469"/>
      <c r="R222" s="469"/>
      <c r="S222" s="470"/>
      <c r="T222" s="471"/>
    </row>
    <row r="223" spans="1:20" ht="12" customHeight="1" x14ac:dyDescent="0.25">
      <c r="A223" s="460">
        <v>211</v>
      </c>
      <c r="B223" s="461" t="s">
        <v>1045</v>
      </c>
      <c r="C223" s="462" t="s">
        <v>1125</v>
      </c>
      <c r="D223" s="463"/>
      <c r="E223" s="462"/>
      <c r="F223" s="461" t="s">
        <v>1049</v>
      </c>
      <c r="G223" s="462"/>
      <c r="H223" s="736">
        <v>1</v>
      </c>
      <c r="I223" s="465">
        <v>210000</v>
      </c>
      <c r="J223" s="493">
        <f t="shared" si="4"/>
        <v>210000</v>
      </c>
      <c r="K223" s="467">
        <v>105000</v>
      </c>
      <c r="L223" s="462"/>
      <c r="M223" s="462"/>
      <c r="N223" s="462"/>
      <c r="O223" s="465">
        <v>1</v>
      </c>
      <c r="Q223" s="469"/>
      <c r="R223" s="469"/>
      <c r="S223" s="470"/>
      <c r="T223" s="471"/>
    </row>
    <row r="224" spans="1:20" ht="12" customHeight="1" x14ac:dyDescent="0.25">
      <c r="A224" s="460">
        <v>212</v>
      </c>
      <c r="B224" s="461" t="s">
        <v>1045</v>
      </c>
      <c r="C224" s="462" t="s">
        <v>1125</v>
      </c>
      <c r="D224" s="463"/>
      <c r="E224" s="462"/>
      <c r="F224" s="461" t="s">
        <v>1049</v>
      </c>
      <c r="G224" s="462"/>
      <c r="H224" s="736">
        <v>1</v>
      </c>
      <c r="I224" s="465">
        <v>175000</v>
      </c>
      <c r="J224" s="493">
        <f t="shared" si="4"/>
        <v>175000</v>
      </c>
      <c r="K224" s="467">
        <v>87500</v>
      </c>
      <c r="L224" s="462"/>
      <c r="M224" s="462"/>
      <c r="N224" s="462"/>
      <c r="O224" s="465">
        <v>1</v>
      </c>
      <c r="Q224" s="469"/>
      <c r="R224" s="469"/>
      <c r="S224" s="470"/>
      <c r="T224" s="471"/>
    </row>
    <row r="225" spans="1:20" ht="12" customHeight="1" x14ac:dyDescent="0.25">
      <c r="A225" s="460">
        <v>213</v>
      </c>
      <c r="B225" s="461" t="s">
        <v>1045</v>
      </c>
      <c r="C225" s="462" t="s">
        <v>1125</v>
      </c>
      <c r="D225" s="463"/>
      <c r="E225" s="462"/>
      <c r="F225" s="461" t="s">
        <v>1049</v>
      </c>
      <c r="G225" s="462"/>
      <c r="H225" s="736">
        <v>1</v>
      </c>
      <c r="I225" s="465">
        <v>525000</v>
      </c>
      <c r="J225" s="493">
        <f t="shared" si="4"/>
        <v>525000</v>
      </c>
      <c r="K225" s="467">
        <v>262500</v>
      </c>
      <c r="L225" s="462"/>
      <c r="M225" s="462"/>
      <c r="N225" s="462"/>
      <c r="O225" s="465">
        <v>1</v>
      </c>
      <c r="Q225" s="469"/>
      <c r="R225" s="469"/>
      <c r="S225" s="470"/>
      <c r="T225" s="471"/>
    </row>
    <row r="226" spans="1:20" ht="12" customHeight="1" x14ac:dyDescent="0.25">
      <c r="A226" s="460">
        <v>214</v>
      </c>
      <c r="B226" s="461" t="s">
        <v>1045</v>
      </c>
      <c r="C226" s="462" t="s">
        <v>1125</v>
      </c>
      <c r="D226" s="463"/>
      <c r="E226" s="462"/>
      <c r="F226" s="461" t="s">
        <v>1049</v>
      </c>
      <c r="G226" s="462"/>
      <c r="H226" s="736">
        <v>1</v>
      </c>
      <c r="I226" s="465">
        <v>24500</v>
      </c>
      <c r="J226" s="493">
        <f t="shared" si="4"/>
        <v>24500</v>
      </c>
      <c r="K226" s="467">
        <v>12250</v>
      </c>
      <c r="L226" s="462"/>
      <c r="M226" s="462"/>
      <c r="N226" s="462"/>
      <c r="O226" s="465">
        <v>1</v>
      </c>
      <c r="Q226" s="469"/>
      <c r="R226" s="469"/>
      <c r="S226" s="470"/>
      <c r="T226" s="471"/>
    </row>
    <row r="227" spans="1:20" ht="12" customHeight="1" x14ac:dyDescent="0.25">
      <c r="A227" s="460">
        <v>215</v>
      </c>
      <c r="B227" s="461" t="s">
        <v>1045</v>
      </c>
      <c r="C227" s="462" t="s">
        <v>1125</v>
      </c>
      <c r="D227" s="463"/>
      <c r="E227" s="462"/>
      <c r="F227" s="461" t="s">
        <v>1049</v>
      </c>
      <c r="G227" s="462"/>
      <c r="H227" s="736">
        <v>1</v>
      </c>
      <c r="I227" s="465">
        <v>105000</v>
      </c>
      <c r="J227" s="493">
        <f t="shared" si="4"/>
        <v>105000</v>
      </c>
      <c r="K227" s="467">
        <v>52500</v>
      </c>
      <c r="L227" s="462"/>
      <c r="M227" s="462"/>
      <c r="N227" s="462"/>
      <c r="O227" s="465">
        <v>1</v>
      </c>
      <c r="Q227" s="469"/>
      <c r="R227" s="469"/>
      <c r="S227" s="470"/>
      <c r="T227" s="471"/>
    </row>
    <row r="228" spans="1:20" ht="12" customHeight="1" x14ac:dyDescent="0.25">
      <c r="A228" s="460">
        <v>216</v>
      </c>
      <c r="B228" s="461" t="s">
        <v>1045</v>
      </c>
      <c r="C228" s="462" t="s">
        <v>1125</v>
      </c>
      <c r="D228" s="463"/>
      <c r="E228" s="462"/>
      <c r="F228" s="461" t="s">
        <v>1049</v>
      </c>
      <c r="G228" s="462"/>
      <c r="H228" s="736">
        <v>1</v>
      </c>
      <c r="I228" s="465">
        <v>140000</v>
      </c>
      <c r="J228" s="493">
        <f t="shared" si="4"/>
        <v>140000</v>
      </c>
      <c r="K228" s="467">
        <v>70000</v>
      </c>
      <c r="L228" s="462"/>
      <c r="M228" s="462"/>
      <c r="N228" s="462"/>
      <c r="O228" s="465">
        <v>1</v>
      </c>
      <c r="Q228" s="469"/>
      <c r="R228" s="469"/>
      <c r="S228" s="470"/>
      <c r="T228" s="471"/>
    </row>
    <row r="229" spans="1:20" ht="12" customHeight="1" x14ac:dyDescent="0.25">
      <c r="A229" s="460">
        <v>217</v>
      </c>
      <c r="B229" s="461" t="s">
        <v>1045</v>
      </c>
      <c r="C229" s="462" t="s">
        <v>1125</v>
      </c>
      <c r="D229" s="463"/>
      <c r="E229" s="462"/>
      <c r="F229" s="461" t="s">
        <v>1049</v>
      </c>
      <c r="G229" s="462"/>
      <c r="H229" s="736">
        <v>1</v>
      </c>
      <c r="I229" s="465">
        <v>52500</v>
      </c>
      <c r="J229" s="493">
        <f t="shared" si="4"/>
        <v>52500</v>
      </c>
      <c r="K229" s="467">
        <v>26250</v>
      </c>
      <c r="L229" s="462"/>
      <c r="M229" s="462"/>
      <c r="N229" s="462"/>
      <c r="O229" s="465">
        <v>1</v>
      </c>
      <c r="Q229" s="469"/>
      <c r="R229" s="469"/>
      <c r="S229" s="470"/>
      <c r="T229" s="471"/>
    </row>
    <row r="230" spans="1:20" ht="12" customHeight="1" x14ac:dyDescent="0.25">
      <c r="A230" s="460">
        <v>218</v>
      </c>
      <c r="B230" s="461" t="s">
        <v>1045</v>
      </c>
      <c r="C230" s="462" t="s">
        <v>1125</v>
      </c>
      <c r="D230" s="463"/>
      <c r="E230" s="462"/>
      <c r="F230" s="461" t="s">
        <v>1049</v>
      </c>
      <c r="G230" s="462"/>
      <c r="H230" s="736">
        <v>1</v>
      </c>
      <c r="I230" s="465">
        <v>52500</v>
      </c>
      <c r="J230" s="493">
        <f t="shared" si="4"/>
        <v>52500</v>
      </c>
      <c r="K230" s="467">
        <v>26250</v>
      </c>
      <c r="L230" s="462"/>
      <c r="M230" s="462"/>
      <c r="N230" s="462"/>
      <c r="O230" s="465">
        <v>1</v>
      </c>
      <c r="Q230" s="469"/>
      <c r="R230" s="469"/>
      <c r="S230" s="470"/>
      <c r="T230" s="471"/>
    </row>
    <row r="231" spans="1:20" ht="12" customHeight="1" x14ac:dyDescent="0.25">
      <c r="A231" s="460">
        <v>219</v>
      </c>
      <c r="B231" s="461" t="s">
        <v>1045</v>
      </c>
      <c r="C231" s="462" t="s">
        <v>1125</v>
      </c>
      <c r="D231" s="463"/>
      <c r="E231" s="462"/>
      <c r="F231" s="461" t="s">
        <v>1049</v>
      </c>
      <c r="G231" s="462"/>
      <c r="H231" s="736">
        <v>1</v>
      </c>
      <c r="I231" s="465">
        <v>94500</v>
      </c>
      <c r="J231" s="493">
        <f t="shared" si="4"/>
        <v>94500</v>
      </c>
      <c r="K231" s="467">
        <v>47250</v>
      </c>
      <c r="L231" s="462"/>
      <c r="M231" s="462"/>
      <c r="N231" s="462"/>
      <c r="O231" s="465">
        <v>1</v>
      </c>
      <c r="Q231" s="469"/>
      <c r="R231" s="469"/>
      <c r="S231" s="470"/>
      <c r="T231" s="471"/>
    </row>
    <row r="232" spans="1:20" ht="12" customHeight="1" x14ac:dyDescent="0.25">
      <c r="A232" s="460">
        <v>220</v>
      </c>
      <c r="B232" s="461" t="s">
        <v>1045</v>
      </c>
      <c r="C232" s="462" t="s">
        <v>1125</v>
      </c>
      <c r="D232" s="463"/>
      <c r="E232" s="462"/>
      <c r="F232" s="461" t="s">
        <v>1049</v>
      </c>
      <c r="G232" s="462"/>
      <c r="H232" s="736">
        <v>1</v>
      </c>
      <c r="I232" s="465">
        <v>94500</v>
      </c>
      <c r="J232" s="493">
        <f t="shared" si="4"/>
        <v>94500</v>
      </c>
      <c r="K232" s="467">
        <v>47250</v>
      </c>
      <c r="L232" s="462"/>
      <c r="M232" s="462"/>
      <c r="N232" s="462"/>
      <c r="O232" s="465">
        <v>1</v>
      </c>
      <c r="Q232" s="469"/>
      <c r="R232" s="469"/>
      <c r="S232" s="470"/>
      <c r="T232" s="471"/>
    </row>
    <row r="233" spans="1:20" ht="12" customHeight="1" x14ac:dyDescent="0.25">
      <c r="A233" s="460">
        <v>221</v>
      </c>
      <c r="B233" s="461" t="s">
        <v>1045</v>
      </c>
      <c r="C233" s="462" t="s">
        <v>1125</v>
      </c>
      <c r="D233" s="463"/>
      <c r="E233" s="462"/>
      <c r="F233" s="461" t="s">
        <v>1049</v>
      </c>
      <c r="G233" s="462"/>
      <c r="H233" s="736">
        <v>1</v>
      </c>
      <c r="I233" s="465">
        <v>94500</v>
      </c>
      <c r="J233" s="493">
        <f t="shared" si="4"/>
        <v>94500</v>
      </c>
      <c r="K233" s="467">
        <v>47250</v>
      </c>
      <c r="L233" s="462"/>
      <c r="M233" s="462"/>
      <c r="N233" s="462"/>
      <c r="O233" s="465">
        <v>1</v>
      </c>
      <c r="Q233" s="469"/>
      <c r="R233" s="469"/>
      <c r="S233" s="470"/>
      <c r="T233" s="471"/>
    </row>
    <row r="234" spans="1:20" ht="12" customHeight="1" x14ac:dyDescent="0.25">
      <c r="A234" s="460">
        <v>222</v>
      </c>
      <c r="B234" s="461" t="s">
        <v>1045</v>
      </c>
      <c r="C234" s="462" t="s">
        <v>1125</v>
      </c>
      <c r="D234" s="463"/>
      <c r="E234" s="462"/>
      <c r="F234" s="461" t="s">
        <v>1049</v>
      </c>
      <c r="G234" s="462"/>
      <c r="H234" s="736">
        <v>1</v>
      </c>
      <c r="I234" s="465">
        <v>70000</v>
      </c>
      <c r="J234" s="493">
        <f t="shared" si="4"/>
        <v>70000</v>
      </c>
      <c r="K234" s="467">
        <v>35000</v>
      </c>
      <c r="L234" s="462"/>
      <c r="M234" s="462"/>
      <c r="N234" s="462"/>
      <c r="O234" s="465">
        <v>1</v>
      </c>
      <c r="Q234" s="469"/>
      <c r="R234" s="469"/>
      <c r="S234" s="470"/>
      <c r="T234" s="471"/>
    </row>
    <row r="235" spans="1:20" ht="12" customHeight="1" x14ac:dyDescent="0.25">
      <c r="A235" s="460">
        <v>223</v>
      </c>
      <c r="B235" s="461" t="s">
        <v>1045</v>
      </c>
      <c r="C235" s="462" t="s">
        <v>1125</v>
      </c>
      <c r="D235" s="463"/>
      <c r="E235" s="462"/>
      <c r="F235" s="461" t="s">
        <v>1049</v>
      </c>
      <c r="G235" s="462"/>
      <c r="H235" s="736">
        <v>1</v>
      </c>
      <c r="I235" s="465">
        <v>105000</v>
      </c>
      <c r="J235" s="493">
        <f t="shared" si="4"/>
        <v>105000</v>
      </c>
      <c r="K235" s="467">
        <v>52500</v>
      </c>
      <c r="L235" s="462"/>
      <c r="M235" s="462"/>
      <c r="N235" s="462"/>
      <c r="O235" s="465">
        <v>1</v>
      </c>
      <c r="Q235" s="469"/>
      <c r="R235" s="469"/>
      <c r="S235" s="470"/>
      <c r="T235" s="471"/>
    </row>
    <row r="236" spans="1:20" ht="12" customHeight="1" x14ac:dyDescent="0.25">
      <c r="A236" s="460">
        <v>224</v>
      </c>
      <c r="B236" s="461" t="s">
        <v>1045</v>
      </c>
      <c r="C236" s="462" t="s">
        <v>1125</v>
      </c>
      <c r="D236" s="463"/>
      <c r="E236" s="462"/>
      <c r="F236" s="461" t="s">
        <v>1049</v>
      </c>
      <c r="G236" s="462"/>
      <c r="H236" s="736">
        <v>1</v>
      </c>
      <c r="I236" s="465">
        <v>140000</v>
      </c>
      <c r="J236" s="493">
        <f t="shared" si="4"/>
        <v>140000</v>
      </c>
      <c r="K236" s="467">
        <v>70000</v>
      </c>
      <c r="L236" s="462"/>
      <c r="M236" s="462"/>
      <c r="N236" s="462"/>
      <c r="O236" s="465">
        <v>1</v>
      </c>
      <c r="Q236" s="469"/>
      <c r="R236" s="469"/>
      <c r="S236" s="470"/>
      <c r="T236" s="471"/>
    </row>
    <row r="237" spans="1:20" ht="12" customHeight="1" x14ac:dyDescent="0.25">
      <c r="A237" s="460">
        <v>225</v>
      </c>
      <c r="B237" s="461" t="s">
        <v>1045</v>
      </c>
      <c r="C237" s="462" t="s">
        <v>1125</v>
      </c>
      <c r="D237" s="463"/>
      <c r="E237" s="462"/>
      <c r="F237" s="461" t="s">
        <v>1060</v>
      </c>
      <c r="G237" s="462"/>
      <c r="H237" s="736">
        <v>1</v>
      </c>
      <c r="I237" s="465">
        <v>1918000</v>
      </c>
      <c r="J237" s="493">
        <f t="shared" si="4"/>
        <v>1918000</v>
      </c>
      <c r="K237" s="467">
        <v>959000</v>
      </c>
      <c r="L237" s="462"/>
      <c r="M237" s="462"/>
      <c r="N237" s="462"/>
      <c r="O237" s="465">
        <v>1</v>
      </c>
      <c r="Q237" s="469"/>
      <c r="R237" s="469"/>
      <c r="S237" s="470"/>
      <c r="T237" s="471"/>
    </row>
    <row r="238" spans="1:20" ht="12" customHeight="1" x14ac:dyDescent="0.25">
      <c r="A238" s="460">
        <v>226</v>
      </c>
      <c r="B238" s="461" t="s">
        <v>1045</v>
      </c>
      <c r="C238" s="462" t="s">
        <v>1125</v>
      </c>
      <c r="D238" s="463"/>
      <c r="E238" s="462"/>
      <c r="F238" s="461" t="s">
        <v>1060</v>
      </c>
      <c r="G238" s="462"/>
      <c r="H238" s="736">
        <v>1</v>
      </c>
      <c r="I238" s="465">
        <v>479500</v>
      </c>
      <c r="J238" s="493">
        <f t="shared" si="4"/>
        <v>479500</v>
      </c>
      <c r="K238" s="467">
        <v>239750</v>
      </c>
      <c r="L238" s="462"/>
      <c r="M238" s="462"/>
      <c r="N238" s="462"/>
      <c r="O238" s="465">
        <v>1</v>
      </c>
      <c r="Q238" s="469"/>
      <c r="R238" s="469"/>
      <c r="S238" s="470"/>
      <c r="T238" s="471"/>
    </row>
    <row r="239" spans="1:20" ht="12" customHeight="1" x14ac:dyDescent="0.25">
      <c r="A239" s="460">
        <v>227</v>
      </c>
      <c r="B239" s="461" t="s">
        <v>1045</v>
      </c>
      <c r="C239" s="462" t="s">
        <v>1125</v>
      </c>
      <c r="D239" s="463"/>
      <c r="E239" s="462"/>
      <c r="F239" s="461" t="s">
        <v>1049</v>
      </c>
      <c r="G239" s="462"/>
      <c r="H239" s="736">
        <v>1</v>
      </c>
      <c r="I239" s="465">
        <v>685000</v>
      </c>
      <c r="J239" s="493">
        <f t="shared" si="4"/>
        <v>685000</v>
      </c>
      <c r="K239" s="467">
        <v>342500</v>
      </c>
      <c r="L239" s="462"/>
      <c r="M239" s="462"/>
      <c r="N239" s="462"/>
      <c r="O239" s="465">
        <v>1</v>
      </c>
      <c r="Q239" s="469"/>
      <c r="R239" s="469"/>
      <c r="S239" s="470"/>
      <c r="T239" s="471"/>
    </row>
    <row r="240" spans="1:20" ht="12" customHeight="1" x14ac:dyDescent="0.25">
      <c r="A240" s="460">
        <v>228</v>
      </c>
      <c r="B240" s="461" t="s">
        <v>1045</v>
      </c>
      <c r="C240" s="462" t="s">
        <v>1125</v>
      </c>
      <c r="D240" s="463"/>
      <c r="E240" s="462"/>
      <c r="F240" s="461" t="s">
        <v>1080</v>
      </c>
      <c r="G240" s="462"/>
      <c r="H240" s="736">
        <v>1</v>
      </c>
      <c r="I240" s="465">
        <v>1000000</v>
      </c>
      <c r="J240" s="493">
        <f t="shared" si="4"/>
        <v>1000000</v>
      </c>
      <c r="K240" s="467">
        <v>500000</v>
      </c>
      <c r="L240" s="462"/>
      <c r="M240" s="462"/>
      <c r="N240" s="462"/>
      <c r="O240" s="465">
        <v>1</v>
      </c>
      <c r="Q240" s="469"/>
      <c r="R240" s="469"/>
      <c r="S240" s="470"/>
      <c r="T240" s="471"/>
    </row>
    <row r="241" spans="1:20" ht="12" customHeight="1" x14ac:dyDescent="0.25">
      <c r="A241" s="460">
        <v>229</v>
      </c>
      <c r="B241" s="461" t="s">
        <v>1045</v>
      </c>
      <c r="C241" s="462" t="s">
        <v>1125</v>
      </c>
      <c r="D241" s="463"/>
      <c r="E241" s="462"/>
      <c r="F241" s="461" t="s">
        <v>1080</v>
      </c>
      <c r="G241" s="462"/>
      <c r="H241" s="736">
        <v>1</v>
      </c>
      <c r="I241" s="465">
        <v>200000</v>
      </c>
      <c r="J241" s="493">
        <f t="shared" si="4"/>
        <v>200000</v>
      </c>
      <c r="K241" s="467">
        <v>100000</v>
      </c>
      <c r="L241" s="462"/>
      <c r="M241" s="462"/>
      <c r="N241" s="462"/>
      <c r="O241" s="465">
        <v>1</v>
      </c>
      <c r="Q241" s="469"/>
      <c r="R241" s="469"/>
      <c r="S241" s="470"/>
      <c r="T241" s="471"/>
    </row>
    <row r="242" spans="1:20" ht="12" customHeight="1" x14ac:dyDescent="0.25">
      <c r="A242" s="460">
        <v>230</v>
      </c>
      <c r="B242" s="461" t="s">
        <v>1045</v>
      </c>
      <c r="C242" s="462" t="s">
        <v>1125</v>
      </c>
      <c r="D242" s="463"/>
      <c r="E242" s="462"/>
      <c r="F242" s="461" t="s">
        <v>1081</v>
      </c>
      <c r="G242" s="462"/>
      <c r="H242" s="736">
        <v>1</v>
      </c>
      <c r="I242" s="465">
        <v>200000</v>
      </c>
      <c r="J242" s="493">
        <f t="shared" si="4"/>
        <v>200000</v>
      </c>
      <c r="K242" s="467">
        <v>100000</v>
      </c>
      <c r="L242" s="462"/>
      <c r="M242" s="462"/>
      <c r="N242" s="462"/>
      <c r="O242" s="465">
        <v>1</v>
      </c>
      <c r="Q242" s="469"/>
      <c r="R242" s="469"/>
      <c r="S242" s="470"/>
      <c r="T242" s="471"/>
    </row>
    <row r="243" spans="1:20" ht="12" customHeight="1" x14ac:dyDescent="0.25">
      <c r="A243" s="460">
        <v>231</v>
      </c>
      <c r="B243" s="461" t="s">
        <v>1045</v>
      </c>
      <c r="C243" s="462" t="s">
        <v>1125</v>
      </c>
      <c r="D243" s="463"/>
      <c r="E243" s="462"/>
      <c r="F243" s="461" t="s">
        <v>1082</v>
      </c>
      <c r="G243" s="462"/>
      <c r="H243" s="736">
        <v>1</v>
      </c>
      <c r="I243" s="465">
        <v>150000</v>
      </c>
      <c r="J243" s="493">
        <f t="shared" si="4"/>
        <v>150000</v>
      </c>
      <c r="K243" s="467">
        <v>75000</v>
      </c>
      <c r="L243" s="462"/>
      <c r="M243" s="462"/>
      <c r="N243" s="462"/>
      <c r="O243" s="465">
        <v>1</v>
      </c>
      <c r="Q243" s="469"/>
      <c r="R243" s="469"/>
      <c r="S243" s="470"/>
      <c r="T243" s="471"/>
    </row>
    <row r="244" spans="1:20" ht="12" customHeight="1" x14ac:dyDescent="0.25">
      <c r="A244" s="460">
        <v>232</v>
      </c>
      <c r="B244" s="461" t="s">
        <v>1045</v>
      </c>
      <c r="C244" s="462" t="s">
        <v>1125</v>
      </c>
      <c r="D244" s="463"/>
      <c r="E244" s="462"/>
      <c r="F244" s="461" t="s">
        <v>1083</v>
      </c>
      <c r="G244" s="462"/>
      <c r="H244" s="736">
        <v>1</v>
      </c>
      <c r="I244" s="465">
        <v>200000</v>
      </c>
      <c r="J244" s="493">
        <f t="shared" si="4"/>
        <v>200000</v>
      </c>
      <c r="K244" s="467">
        <v>100000</v>
      </c>
      <c r="L244" s="462"/>
      <c r="M244" s="462"/>
      <c r="N244" s="462"/>
      <c r="O244" s="465">
        <v>1</v>
      </c>
      <c r="Q244" s="469"/>
      <c r="R244" s="469"/>
      <c r="S244" s="470"/>
      <c r="T244" s="471"/>
    </row>
    <row r="245" spans="1:20" ht="12" customHeight="1" x14ac:dyDescent="0.25">
      <c r="A245" s="460">
        <v>233</v>
      </c>
      <c r="B245" s="461" t="s">
        <v>1045</v>
      </c>
      <c r="C245" s="462" t="s">
        <v>1125</v>
      </c>
      <c r="D245" s="463"/>
      <c r="E245" s="462"/>
      <c r="F245" s="461" t="s">
        <v>1084</v>
      </c>
      <c r="G245" s="462"/>
      <c r="H245" s="736">
        <v>1</v>
      </c>
      <c r="I245" s="465">
        <v>180000</v>
      </c>
      <c r="J245" s="493">
        <f t="shared" si="4"/>
        <v>180000</v>
      </c>
      <c r="K245" s="467">
        <v>90000</v>
      </c>
      <c r="L245" s="462"/>
      <c r="M245" s="462"/>
      <c r="N245" s="462"/>
      <c r="O245" s="465">
        <v>1</v>
      </c>
      <c r="Q245" s="469"/>
      <c r="R245" s="469"/>
      <c r="S245" s="470"/>
      <c r="T245" s="471"/>
    </row>
    <row r="246" spans="1:20" ht="12" customHeight="1" x14ac:dyDescent="0.25">
      <c r="A246" s="460">
        <v>234</v>
      </c>
      <c r="B246" s="461" t="s">
        <v>1045</v>
      </c>
      <c r="C246" s="462" t="s">
        <v>1125</v>
      </c>
      <c r="D246" s="463"/>
      <c r="E246" s="462"/>
      <c r="F246" s="461" t="s">
        <v>1056</v>
      </c>
      <c r="G246" s="462"/>
      <c r="H246" s="736">
        <v>1</v>
      </c>
      <c r="I246" s="465">
        <v>750000</v>
      </c>
      <c r="J246" s="493">
        <f t="shared" si="4"/>
        <v>750000</v>
      </c>
      <c r="K246" s="467">
        <v>375000</v>
      </c>
      <c r="L246" s="462"/>
      <c r="M246" s="462"/>
      <c r="N246" s="462"/>
      <c r="O246" s="465">
        <v>1</v>
      </c>
      <c r="Q246" s="469"/>
      <c r="R246" s="469"/>
      <c r="S246" s="470"/>
      <c r="T246" s="471"/>
    </row>
    <row r="247" spans="1:20" ht="12" customHeight="1" x14ac:dyDescent="0.25">
      <c r="A247" s="460">
        <v>235</v>
      </c>
      <c r="B247" s="461" t="s">
        <v>1045</v>
      </c>
      <c r="C247" s="462" t="s">
        <v>1125</v>
      </c>
      <c r="D247" s="463"/>
      <c r="E247" s="462"/>
      <c r="F247" s="461" t="s">
        <v>1085</v>
      </c>
      <c r="G247" s="462"/>
      <c r="H247" s="736">
        <v>1</v>
      </c>
      <c r="I247" s="465">
        <v>733000</v>
      </c>
      <c r="J247" s="493">
        <f t="shared" si="4"/>
        <v>733000</v>
      </c>
      <c r="K247" s="467">
        <v>366500</v>
      </c>
      <c r="L247" s="462"/>
      <c r="M247" s="462"/>
      <c r="N247" s="462"/>
      <c r="O247" s="465">
        <v>1</v>
      </c>
      <c r="Q247" s="469"/>
      <c r="R247" s="469"/>
      <c r="S247" s="470"/>
      <c r="T247" s="471"/>
    </row>
    <row r="248" spans="1:20" ht="12" customHeight="1" x14ac:dyDescent="0.25">
      <c r="A248" s="460">
        <v>236</v>
      </c>
      <c r="B248" s="461" t="s">
        <v>1045</v>
      </c>
      <c r="C248" s="462" t="s">
        <v>1125</v>
      </c>
      <c r="D248" s="463"/>
      <c r="E248" s="462"/>
      <c r="F248" s="461" t="s">
        <v>1049</v>
      </c>
      <c r="G248" s="462"/>
      <c r="H248" s="736">
        <v>1</v>
      </c>
      <c r="I248" s="465">
        <v>733000</v>
      </c>
      <c r="J248" s="493">
        <f t="shared" si="4"/>
        <v>733000</v>
      </c>
      <c r="K248" s="467">
        <v>366500</v>
      </c>
      <c r="L248" s="462"/>
      <c r="M248" s="462"/>
      <c r="N248" s="462"/>
      <c r="O248" s="465">
        <v>1</v>
      </c>
      <c r="Q248" s="469"/>
      <c r="R248" s="469"/>
      <c r="S248" s="470"/>
      <c r="T248" s="471"/>
    </row>
    <row r="249" spans="1:20" ht="12" customHeight="1" x14ac:dyDescent="0.25">
      <c r="A249" s="460">
        <v>237</v>
      </c>
      <c r="B249" s="461" t="s">
        <v>1045</v>
      </c>
      <c r="C249" s="462" t="s">
        <v>1125</v>
      </c>
      <c r="D249" s="463"/>
      <c r="E249" s="462"/>
      <c r="F249" s="461" t="s">
        <v>1049</v>
      </c>
      <c r="G249" s="462"/>
      <c r="H249" s="736">
        <v>1</v>
      </c>
      <c r="I249" s="465">
        <v>733000</v>
      </c>
      <c r="J249" s="493">
        <f t="shared" si="4"/>
        <v>733000</v>
      </c>
      <c r="K249" s="467">
        <v>366500</v>
      </c>
      <c r="L249" s="462"/>
      <c r="M249" s="462"/>
      <c r="N249" s="462"/>
      <c r="O249" s="465">
        <v>1</v>
      </c>
      <c r="Q249" s="469"/>
      <c r="R249" s="469"/>
      <c r="S249" s="470"/>
      <c r="T249" s="471"/>
    </row>
    <row r="250" spans="1:20" ht="12" customHeight="1" x14ac:dyDescent="0.25">
      <c r="A250" s="460">
        <v>238</v>
      </c>
      <c r="B250" s="461" t="s">
        <v>1045</v>
      </c>
      <c r="C250" s="462" t="s">
        <v>1125</v>
      </c>
      <c r="D250" s="463"/>
      <c r="E250" s="462"/>
      <c r="F250" s="461" t="s">
        <v>1086</v>
      </c>
      <c r="G250" s="462"/>
      <c r="H250" s="736">
        <v>1</v>
      </c>
      <c r="I250" s="465">
        <v>507000</v>
      </c>
      <c r="J250" s="493">
        <f t="shared" si="4"/>
        <v>507000</v>
      </c>
      <c r="K250" s="467">
        <v>253500</v>
      </c>
      <c r="L250" s="462"/>
      <c r="M250" s="462"/>
      <c r="N250" s="462"/>
      <c r="O250" s="465">
        <v>1</v>
      </c>
      <c r="Q250" s="469"/>
      <c r="R250" s="469"/>
      <c r="S250" s="470"/>
      <c r="T250" s="471"/>
    </row>
    <row r="251" spans="1:20" ht="12" customHeight="1" x14ac:dyDescent="0.25">
      <c r="A251" s="460">
        <v>239</v>
      </c>
      <c r="B251" s="461" t="s">
        <v>1045</v>
      </c>
      <c r="C251" s="462" t="s">
        <v>1125</v>
      </c>
      <c r="D251" s="463"/>
      <c r="E251" s="464" t="s">
        <v>1454</v>
      </c>
      <c r="F251" s="461" t="s">
        <v>1087</v>
      </c>
      <c r="G251" s="462"/>
      <c r="H251" s="736">
        <v>1</v>
      </c>
      <c r="I251" s="465">
        <v>150000</v>
      </c>
      <c r="J251" s="466">
        <f t="shared" si="4"/>
        <v>150000</v>
      </c>
      <c r="K251" s="467">
        <v>75000</v>
      </c>
      <c r="L251" s="465">
        <v>1</v>
      </c>
      <c r="M251" s="462"/>
      <c r="N251" s="462"/>
      <c r="O251" s="462"/>
      <c r="Q251" s="469"/>
      <c r="R251" s="469"/>
      <c r="S251" s="470"/>
      <c r="T251" s="471"/>
    </row>
    <row r="252" spans="1:20" ht="12" customHeight="1" x14ac:dyDescent="0.25">
      <c r="A252" s="460">
        <v>240</v>
      </c>
      <c r="B252" s="461" t="s">
        <v>1045</v>
      </c>
      <c r="C252" s="462" t="s">
        <v>1125</v>
      </c>
      <c r="D252" s="463"/>
      <c r="E252" s="462"/>
      <c r="F252" s="461" t="s">
        <v>1088</v>
      </c>
      <c r="G252" s="462"/>
      <c r="H252" s="736">
        <v>1</v>
      </c>
      <c r="I252" s="465">
        <v>150000</v>
      </c>
      <c r="J252" s="493">
        <f t="shared" si="4"/>
        <v>150000</v>
      </c>
      <c r="K252" s="467">
        <v>75000</v>
      </c>
      <c r="L252" s="462"/>
      <c r="M252" s="462"/>
      <c r="N252" s="462"/>
      <c r="O252" s="465">
        <v>1</v>
      </c>
      <c r="Q252" s="469"/>
      <c r="R252" s="469"/>
      <c r="S252" s="470"/>
      <c r="T252" s="471"/>
    </row>
    <row r="253" spans="1:20" ht="12" customHeight="1" x14ac:dyDescent="0.25">
      <c r="A253" s="460">
        <v>241</v>
      </c>
      <c r="B253" s="461" t="s">
        <v>1045</v>
      </c>
      <c r="C253" s="462" t="s">
        <v>1125</v>
      </c>
      <c r="D253" s="463"/>
      <c r="E253" s="462"/>
      <c r="F253" s="461" t="s">
        <v>1089</v>
      </c>
      <c r="G253" s="462"/>
      <c r="H253" s="736">
        <v>1</v>
      </c>
      <c r="I253" s="465">
        <v>325000</v>
      </c>
      <c r="J253" s="493">
        <f t="shared" si="4"/>
        <v>325000</v>
      </c>
      <c r="K253" s="467">
        <v>162500</v>
      </c>
      <c r="L253" s="462"/>
      <c r="M253" s="462"/>
      <c r="N253" s="462"/>
      <c r="O253" s="465">
        <v>1</v>
      </c>
      <c r="Q253" s="469"/>
      <c r="R253" s="469"/>
      <c r="S253" s="470"/>
      <c r="T253" s="471"/>
    </row>
    <row r="254" spans="1:20" ht="12" customHeight="1" x14ac:dyDescent="0.25">
      <c r="A254" s="460">
        <v>242</v>
      </c>
      <c r="B254" s="461" t="s">
        <v>1045</v>
      </c>
      <c r="C254" s="462" t="s">
        <v>1125</v>
      </c>
      <c r="D254" s="463"/>
      <c r="E254" s="462"/>
      <c r="F254" s="461" t="s">
        <v>1049</v>
      </c>
      <c r="G254" s="462"/>
      <c r="H254" s="736">
        <v>1</v>
      </c>
      <c r="I254" s="465">
        <v>300000</v>
      </c>
      <c r="J254" s="493">
        <f t="shared" si="4"/>
        <v>300000</v>
      </c>
      <c r="K254" s="467">
        <v>150000</v>
      </c>
      <c r="L254" s="462"/>
      <c r="M254" s="462"/>
      <c r="N254" s="462"/>
      <c r="O254" s="465">
        <v>1</v>
      </c>
      <c r="Q254" s="469"/>
      <c r="R254" s="469"/>
      <c r="S254" s="470"/>
      <c r="T254" s="471"/>
    </row>
    <row r="255" spans="1:20" ht="12" customHeight="1" x14ac:dyDescent="0.25">
      <c r="A255" s="460">
        <v>243</v>
      </c>
      <c r="B255" s="461" t="s">
        <v>1045</v>
      </c>
      <c r="C255" s="462" t="s">
        <v>1125</v>
      </c>
      <c r="D255" s="463"/>
      <c r="E255" s="462"/>
      <c r="F255" s="461" t="s">
        <v>1049</v>
      </c>
      <c r="G255" s="462"/>
      <c r="H255" s="736">
        <v>1</v>
      </c>
      <c r="I255" s="465">
        <v>150000</v>
      </c>
      <c r="J255" s="493">
        <f t="shared" si="4"/>
        <v>150000</v>
      </c>
      <c r="K255" s="467">
        <v>75000</v>
      </c>
      <c r="L255" s="462"/>
      <c r="M255" s="462"/>
      <c r="N255" s="462"/>
      <c r="O255" s="465">
        <v>1</v>
      </c>
      <c r="Q255" s="469"/>
      <c r="R255" s="469"/>
      <c r="S255" s="470"/>
      <c r="T255" s="471"/>
    </row>
    <row r="256" spans="1:20" ht="12" customHeight="1" x14ac:dyDescent="0.25">
      <c r="A256" s="460">
        <v>244</v>
      </c>
      <c r="B256" s="461" t="s">
        <v>1045</v>
      </c>
      <c r="C256" s="462" t="s">
        <v>1125</v>
      </c>
      <c r="D256" s="463"/>
      <c r="E256" s="462"/>
      <c r="F256" s="461" t="s">
        <v>1090</v>
      </c>
      <c r="G256" s="462"/>
      <c r="H256" s="736">
        <v>1</v>
      </c>
      <c r="I256" s="465">
        <v>119500</v>
      </c>
      <c r="J256" s="493">
        <f t="shared" si="4"/>
        <v>119500</v>
      </c>
      <c r="K256" s="467">
        <v>59750</v>
      </c>
      <c r="L256" s="462"/>
      <c r="M256" s="462"/>
      <c r="N256" s="462"/>
      <c r="O256" s="465">
        <v>1</v>
      </c>
      <c r="Q256" s="469"/>
      <c r="R256" s="469"/>
      <c r="S256" s="470"/>
      <c r="T256" s="471"/>
    </row>
    <row r="257" spans="1:20" ht="12" customHeight="1" x14ac:dyDescent="0.25">
      <c r="A257" s="460">
        <v>245</v>
      </c>
      <c r="B257" s="461" t="s">
        <v>1045</v>
      </c>
      <c r="C257" s="462" t="s">
        <v>1125</v>
      </c>
      <c r="D257" s="463"/>
      <c r="E257" s="462"/>
      <c r="F257" s="461" t="s">
        <v>1091</v>
      </c>
      <c r="G257" s="462"/>
      <c r="H257" s="736">
        <v>1</v>
      </c>
      <c r="I257" s="465">
        <v>200000</v>
      </c>
      <c r="J257" s="493">
        <f t="shared" si="4"/>
        <v>200000</v>
      </c>
      <c r="K257" s="467">
        <v>100000</v>
      </c>
      <c r="L257" s="462"/>
      <c r="M257" s="462"/>
      <c r="N257" s="462"/>
      <c r="O257" s="465">
        <v>1</v>
      </c>
      <c r="Q257" s="469"/>
      <c r="R257" s="469"/>
      <c r="S257" s="470"/>
      <c r="T257" s="471"/>
    </row>
    <row r="258" spans="1:20" ht="12" customHeight="1" x14ac:dyDescent="0.25">
      <c r="A258" s="460">
        <v>246</v>
      </c>
      <c r="B258" s="461" t="s">
        <v>1045</v>
      </c>
      <c r="C258" s="462" t="s">
        <v>1125</v>
      </c>
      <c r="D258" s="463"/>
      <c r="E258" s="462"/>
      <c r="F258" s="461" t="s">
        <v>1092</v>
      </c>
      <c r="G258" s="462"/>
      <c r="H258" s="736">
        <v>1</v>
      </c>
      <c r="I258" s="465">
        <v>500000</v>
      </c>
      <c r="J258" s="493">
        <f t="shared" si="4"/>
        <v>500000</v>
      </c>
      <c r="K258" s="467">
        <v>250000</v>
      </c>
      <c r="L258" s="462"/>
      <c r="M258" s="462"/>
      <c r="N258" s="462"/>
      <c r="O258" s="465">
        <v>1</v>
      </c>
      <c r="Q258" s="469"/>
      <c r="R258" s="469"/>
      <c r="S258" s="470"/>
      <c r="T258" s="471"/>
    </row>
    <row r="259" spans="1:20" ht="12" customHeight="1" x14ac:dyDescent="0.25">
      <c r="A259" s="460">
        <v>247</v>
      </c>
      <c r="B259" s="461" t="s">
        <v>1045</v>
      </c>
      <c r="C259" s="462" t="s">
        <v>1125</v>
      </c>
      <c r="D259" s="463"/>
      <c r="E259" s="462"/>
      <c r="F259" s="461" t="s">
        <v>1049</v>
      </c>
      <c r="G259" s="462"/>
      <c r="H259" s="736">
        <v>1</v>
      </c>
      <c r="I259" s="465">
        <v>733000</v>
      </c>
      <c r="J259" s="493">
        <f t="shared" si="4"/>
        <v>733000</v>
      </c>
      <c r="K259" s="467">
        <v>366500</v>
      </c>
      <c r="L259" s="462"/>
      <c r="M259" s="462"/>
      <c r="N259" s="462"/>
      <c r="O259" s="465">
        <v>1</v>
      </c>
      <c r="Q259" s="469"/>
      <c r="R259" s="469"/>
      <c r="S259" s="470"/>
      <c r="T259" s="471"/>
    </row>
    <row r="260" spans="1:20" ht="12" customHeight="1" x14ac:dyDescent="0.25">
      <c r="A260" s="460">
        <v>248</v>
      </c>
      <c r="B260" s="461" t="s">
        <v>1045</v>
      </c>
      <c r="C260" s="462" t="s">
        <v>1125</v>
      </c>
      <c r="D260" s="463"/>
      <c r="E260" s="464" t="s">
        <v>1455</v>
      </c>
      <c r="F260" s="461" t="s">
        <v>1093</v>
      </c>
      <c r="G260" s="462"/>
      <c r="H260" s="736">
        <v>1</v>
      </c>
      <c r="I260" s="465">
        <v>150000</v>
      </c>
      <c r="J260" s="466">
        <f t="shared" si="4"/>
        <v>150000</v>
      </c>
      <c r="K260" s="467">
        <v>75000</v>
      </c>
      <c r="L260" s="465">
        <v>1</v>
      </c>
      <c r="M260" s="462"/>
      <c r="N260" s="462"/>
      <c r="O260" s="462"/>
      <c r="Q260" s="469"/>
      <c r="R260" s="469"/>
      <c r="S260" s="470"/>
      <c r="T260" s="471"/>
    </row>
    <row r="261" spans="1:20" ht="12" customHeight="1" x14ac:dyDescent="0.25">
      <c r="A261" s="460">
        <v>249</v>
      </c>
      <c r="B261" s="461" t="s">
        <v>1045</v>
      </c>
      <c r="C261" s="462" t="s">
        <v>1125</v>
      </c>
      <c r="D261" s="463"/>
      <c r="E261" s="462"/>
      <c r="F261" s="461" t="s">
        <v>1049</v>
      </c>
      <c r="G261" s="462"/>
      <c r="H261" s="736">
        <v>1</v>
      </c>
      <c r="I261" s="465">
        <v>950000</v>
      </c>
      <c r="J261" s="493">
        <f t="shared" si="4"/>
        <v>950000</v>
      </c>
      <c r="K261" s="467">
        <v>475000</v>
      </c>
      <c r="L261" s="462"/>
      <c r="M261" s="462"/>
      <c r="N261" s="462"/>
      <c r="O261" s="465">
        <v>1</v>
      </c>
      <c r="Q261" s="469"/>
      <c r="R261" s="469"/>
      <c r="S261" s="470"/>
      <c r="T261" s="471"/>
    </row>
    <row r="262" spans="1:20" ht="12" customHeight="1" x14ac:dyDescent="0.25">
      <c r="A262" s="460">
        <v>250</v>
      </c>
      <c r="B262" s="461" t="s">
        <v>1045</v>
      </c>
      <c r="C262" s="462" t="s">
        <v>1125</v>
      </c>
      <c r="D262" s="463"/>
      <c r="E262" s="464" t="s">
        <v>1451</v>
      </c>
      <c r="F262" s="461" t="s">
        <v>1093</v>
      </c>
      <c r="G262" s="462"/>
      <c r="H262" s="736">
        <v>1</v>
      </c>
      <c r="I262" s="465">
        <v>150000</v>
      </c>
      <c r="J262" s="466">
        <f t="shared" si="4"/>
        <v>150000</v>
      </c>
      <c r="K262" s="467">
        <v>75000</v>
      </c>
      <c r="L262" s="465">
        <v>1</v>
      </c>
      <c r="M262" s="462"/>
      <c r="N262" s="462"/>
      <c r="O262" s="462"/>
      <c r="Q262" s="469"/>
      <c r="R262" s="469"/>
      <c r="S262" s="470"/>
      <c r="T262" s="471"/>
    </row>
    <row r="263" spans="1:20" ht="12" customHeight="1" x14ac:dyDescent="0.25">
      <c r="A263" s="460">
        <v>251</v>
      </c>
      <c r="B263" s="461" t="s">
        <v>1045</v>
      </c>
      <c r="C263" s="462" t="s">
        <v>1125</v>
      </c>
      <c r="D263" s="463"/>
      <c r="E263" s="464" t="s">
        <v>1450</v>
      </c>
      <c r="F263" s="461" t="s">
        <v>1087</v>
      </c>
      <c r="G263" s="462"/>
      <c r="H263" s="736">
        <v>1</v>
      </c>
      <c r="I263" s="465">
        <v>300000</v>
      </c>
      <c r="J263" s="466">
        <f t="shared" si="4"/>
        <v>300000</v>
      </c>
      <c r="K263" s="467">
        <v>150000</v>
      </c>
      <c r="L263" s="465">
        <v>1</v>
      </c>
      <c r="M263" s="462"/>
      <c r="N263" s="462"/>
      <c r="O263" s="462"/>
      <c r="Q263" s="469"/>
      <c r="R263" s="469"/>
      <c r="S263" s="470"/>
      <c r="T263" s="471"/>
    </row>
    <row r="264" spans="1:20" ht="12" customHeight="1" x14ac:dyDescent="0.25">
      <c r="A264" s="460">
        <v>252</v>
      </c>
      <c r="B264" s="461" t="s">
        <v>1045</v>
      </c>
      <c r="C264" s="462" t="s">
        <v>1125</v>
      </c>
      <c r="D264" s="463"/>
      <c r="E264" s="462"/>
      <c r="F264" s="461" t="s">
        <v>1094</v>
      </c>
      <c r="G264" s="462"/>
      <c r="H264" s="736">
        <v>1</v>
      </c>
      <c r="I264" s="465">
        <v>250000</v>
      </c>
      <c r="J264" s="493">
        <f t="shared" si="4"/>
        <v>250000</v>
      </c>
      <c r="K264" s="467">
        <v>125000</v>
      </c>
      <c r="L264" s="462"/>
      <c r="M264" s="462"/>
      <c r="N264" s="462"/>
      <c r="O264" s="465">
        <v>1</v>
      </c>
      <c r="Q264" s="469"/>
      <c r="R264" s="469"/>
      <c r="S264" s="470"/>
      <c r="T264" s="471"/>
    </row>
    <row r="265" spans="1:20" ht="12" customHeight="1" x14ac:dyDescent="0.25">
      <c r="A265" s="460">
        <v>253</v>
      </c>
      <c r="B265" s="461" t="s">
        <v>1045</v>
      </c>
      <c r="C265" s="462" t="s">
        <v>1125</v>
      </c>
      <c r="D265" s="463"/>
      <c r="E265" s="462"/>
      <c r="F265" s="461" t="s">
        <v>1084</v>
      </c>
      <c r="G265" s="462"/>
      <c r="H265" s="736">
        <v>1</v>
      </c>
      <c r="I265" s="465">
        <v>400000</v>
      </c>
      <c r="J265" s="493">
        <f t="shared" si="4"/>
        <v>400000</v>
      </c>
      <c r="K265" s="467">
        <v>200000</v>
      </c>
      <c r="L265" s="462"/>
      <c r="M265" s="462"/>
      <c r="N265" s="462"/>
      <c r="O265" s="465">
        <v>1</v>
      </c>
      <c r="Q265" s="469"/>
      <c r="R265" s="469"/>
      <c r="S265" s="470"/>
      <c r="T265" s="471"/>
    </row>
    <row r="266" spans="1:20" ht="12" customHeight="1" x14ac:dyDescent="0.25">
      <c r="A266" s="460">
        <v>254</v>
      </c>
      <c r="B266" s="461" t="s">
        <v>1045</v>
      </c>
      <c r="C266" s="462" t="s">
        <v>1125</v>
      </c>
      <c r="D266" s="463"/>
      <c r="E266" s="462"/>
      <c r="F266" s="461" t="s">
        <v>1090</v>
      </c>
      <c r="G266" s="462"/>
      <c r="H266" s="736">
        <v>1</v>
      </c>
      <c r="I266" s="465">
        <v>500000</v>
      </c>
      <c r="J266" s="493">
        <f t="shared" si="4"/>
        <v>500000</v>
      </c>
      <c r="K266" s="467">
        <v>250000</v>
      </c>
      <c r="L266" s="462"/>
      <c r="M266" s="462"/>
      <c r="N266" s="462"/>
      <c r="O266" s="465">
        <v>1</v>
      </c>
      <c r="Q266" s="469"/>
      <c r="R266" s="469"/>
      <c r="S266" s="470"/>
      <c r="T266" s="471"/>
    </row>
    <row r="267" spans="1:20" ht="12" customHeight="1" x14ac:dyDescent="0.25">
      <c r="A267" s="460">
        <v>255</v>
      </c>
      <c r="B267" s="461" t="s">
        <v>1045</v>
      </c>
      <c r="C267" s="462" t="s">
        <v>1125</v>
      </c>
      <c r="D267" s="463"/>
      <c r="E267" s="464" t="s">
        <v>1460</v>
      </c>
      <c r="F267" s="461" t="s">
        <v>1093</v>
      </c>
      <c r="G267" s="462"/>
      <c r="H267" s="736">
        <v>1</v>
      </c>
      <c r="I267" s="465">
        <v>800000</v>
      </c>
      <c r="J267" s="466">
        <f t="shared" si="4"/>
        <v>800000</v>
      </c>
      <c r="K267" s="467">
        <v>400000</v>
      </c>
      <c r="L267" s="465">
        <v>1</v>
      </c>
      <c r="M267" s="462"/>
      <c r="N267" s="462"/>
      <c r="O267" s="462"/>
      <c r="Q267" s="469"/>
      <c r="R267" s="469"/>
      <c r="S267" s="470"/>
      <c r="T267" s="471"/>
    </row>
    <row r="268" spans="1:20" ht="12" customHeight="1" x14ac:dyDescent="0.25">
      <c r="A268" s="460">
        <v>256</v>
      </c>
      <c r="B268" s="461" t="s">
        <v>1045</v>
      </c>
      <c r="C268" s="462" t="s">
        <v>1125</v>
      </c>
      <c r="D268" s="463"/>
      <c r="E268" s="462"/>
      <c r="F268" s="461" t="s">
        <v>1049</v>
      </c>
      <c r="G268" s="462"/>
      <c r="H268" s="736">
        <v>1</v>
      </c>
      <c r="I268" s="465">
        <v>550000</v>
      </c>
      <c r="J268" s="493">
        <f t="shared" si="4"/>
        <v>550000</v>
      </c>
      <c r="K268" s="467">
        <v>275000</v>
      </c>
      <c r="L268" s="462"/>
      <c r="M268" s="462"/>
      <c r="N268" s="462"/>
      <c r="O268" s="465">
        <v>1</v>
      </c>
      <c r="Q268" s="469"/>
      <c r="R268" s="469"/>
      <c r="S268" s="470"/>
      <c r="T268" s="471"/>
    </row>
    <row r="269" spans="1:20" ht="12" customHeight="1" x14ac:dyDescent="0.25">
      <c r="A269" s="460">
        <v>257</v>
      </c>
      <c r="B269" s="461" t="s">
        <v>1045</v>
      </c>
      <c r="C269" s="462" t="s">
        <v>1125</v>
      </c>
      <c r="D269" s="463"/>
      <c r="E269" s="462"/>
      <c r="F269" s="461" t="s">
        <v>1049</v>
      </c>
      <c r="G269" s="462"/>
      <c r="H269" s="736">
        <v>1</v>
      </c>
      <c r="I269" s="465">
        <v>450000</v>
      </c>
      <c r="J269" s="493">
        <f t="shared" si="4"/>
        <v>450000</v>
      </c>
      <c r="K269" s="467">
        <v>225000</v>
      </c>
      <c r="L269" s="462"/>
      <c r="M269" s="462"/>
      <c r="N269" s="462"/>
      <c r="O269" s="465">
        <v>1</v>
      </c>
      <c r="Q269" s="469"/>
      <c r="R269" s="469"/>
      <c r="S269" s="470"/>
      <c r="T269" s="471"/>
    </row>
    <row r="270" spans="1:20" ht="12" customHeight="1" x14ac:dyDescent="0.25">
      <c r="A270" s="460">
        <v>258</v>
      </c>
      <c r="B270" s="461" t="s">
        <v>1045</v>
      </c>
      <c r="C270" s="462" t="s">
        <v>1125</v>
      </c>
      <c r="D270" s="463"/>
      <c r="E270" s="462"/>
      <c r="F270" s="461" t="s">
        <v>1049</v>
      </c>
      <c r="G270" s="462"/>
      <c r="H270" s="736">
        <v>1</v>
      </c>
      <c r="I270" s="465">
        <v>1500000</v>
      </c>
      <c r="J270" s="493">
        <f t="shared" si="4"/>
        <v>1500000</v>
      </c>
      <c r="K270" s="467">
        <v>750000</v>
      </c>
      <c r="L270" s="462"/>
      <c r="M270" s="462"/>
      <c r="N270" s="462"/>
      <c r="O270" s="465">
        <v>1</v>
      </c>
      <c r="Q270" s="469"/>
      <c r="R270" s="469"/>
      <c r="S270" s="470"/>
      <c r="T270" s="471"/>
    </row>
    <row r="271" spans="1:20" ht="12" customHeight="1" x14ac:dyDescent="0.25">
      <c r="A271" s="460">
        <v>259</v>
      </c>
      <c r="B271" s="461" t="s">
        <v>1045</v>
      </c>
      <c r="C271" s="462" t="s">
        <v>1125</v>
      </c>
      <c r="D271" s="463"/>
      <c r="E271" s="462"/>
      <c r="F271" s="461" t="s">
        <v>1049</v>
      </c>
      <c r="G271" s="462"/>
      <c r="H271" s="736">
        <v>1</v>
      </c>
      <c r="I271" s="465">
        <v>700000</v>
      </c>
      <c r="J271" s="493">
        <f t="shared" si="4"/>
        <v>700000</v>
      </c>
      <c r="K271" s="467">
        <v>350000</v>
      </c>
      <c r="L271" s="462"/>
      <c r="M271" s="462"/>
      <c r="N271" s="462"/>
      <c r="O271" s="465">
        <v>1</v>
      </c>
      <c r="Q271" s="469"/>
      <c r="R271" s="469"/>
      <c r="S271" s="470"/>
      <c r="T271" s="471"/>
    </row>
    <row r="272" spans="1:20" ht="12" customHeight="1" x14ac:dyDescent="0.25">
      <c r="A272" s="460">
        <v>260</v>
      </c>
      <c r="B272" s="461" t="s">
        <v>1045</v>
      </c>
      <c r="C272" s="462" t="s">
        <v>1125</v>
      </c>
      <c r="D272" s="463"/>
      <c r="E272" s="462"/>
      <c r="F272" s="461" t="s">
        <v>1049</v>
      </c>
      <c r="G272" s="462"/>
      <c r="H272" s="736">
        <v>1</v>
      </c>
      <c r="I272" s="465">
        <v>10125000</v>
      </c>
      <c r="J272" s="493">
        <f t="shared" si="4"/>
        <v>10125000</v>
      </c>
      <c r="K272" s="467">
        <v>5062500</v>
      </c>
      <c r="L272" s="462"/>
      <c r="M272" s="462"/>
      <c r="N272" s="462"/>
      <c r="O272" s="465">
        <v>1</v>
      </c>
      <c r="Q272" s="469"/>
      <c r="R272" s="469"/>
      <c r="S272" s="470"/>
      <c r="T272" s="471"/>
    </row>
    <row r="273" spans="1:20" ht="12" customHeight="1" x14ac:dyDescent="0.25">
      <c r="A273" s="460">
        <v>261</v>
      </c>
      <c r="B273" s="461" t="s">
        <v>1046</v>
      </c>
      <c r="C273" s="462" t="s">
        <v>1127</v>
      </c>
      <c r="D273" s="463"/>
      <c r="E273" s="464" t="s">
        <v>1459</v>
      </c>
      <c r="F273" s="461" t="s">
        <v>1049</v>
      </c>
      <c r="G273" s="462"/>
      <c r="H273" s="736">
        <v>1</v>
      </c>
      <c r="I273" s="465">
        <v>121491700</v>
      </c>
      <c r="J273" s="466">
        <f t="shared" si="4"/>
        <v>121491700</v>
      </c>
      <c r="K273" s="467">
        <v>60745850</v>
      </c>
      <c r="L273" s="462"/>
      <c r="M273" s="462"/>
      <c r="N273" s="465">
        <v>1</v>
      </c>
      <c r="O273" s="462"/>
      <c r="Q273" s="469"/>
      <c r="R273" s="469"/>
      <c r="S273" s="470"/>
      <c r="T273" s="471"/>
    </row>
    <row r="274" spans="1:20" ht="12" customHeight="1" x14ac:dyDescent="0.25">
      <c r="A274" s="460">
        <v>262</v>
      </c>
      <c r="B274" s="461" t="s">
        <v>1047</v>
      </c>
      <c r="C274" s="462" t="s">
        <v>1126</v>
      </c>
      <c r="D274" s="463"/>
      <c r="E274" s="464" t="s">
        <v>1459</v>
      </c>
      <c r="F274" s="461" t="s">
        <v>1049</v>
      </c>
      <c r="G274" s="462"/>
      <c r="H274" s="736">
        <v>1</v>
      </c>
      <c r="I274" s="465">
        <v>1132660</v>
      </c>
      <c r="J274" s="466">
        <f t="shared" si="4"/>
        <v>1132660</v>
      </c>
      <c r="K274" s="467">
        <v>566330</v>
      </c>
      <c r="L274" s="462"/>
      <c r="M274" s="462"/>
      <c r="N274" s="465">
        <v>1</v>
      </c>
      <c r="O274" s="462"/>
      <c r="Q274" s="469"/>
      <c r="R274" s="469"/>
      <c r="S274" s="470"/>
      <c r="T274" s="471"/>
    </row>
    <row r="275" spans="1:20" ht="12" customHeight="1" x14ac:dyDescent="0.25">
      <c r="A275" s="460">
        <v>263</v>
      </c>
      <c r="B275" s="461" t="s">
        <v>715</v>
      </c>
      <c r="C275" s="462" t="s">
        <v>303</v>
      </c>
      <c r="D275" s="463"/>
      <c r="E275" s="464" t="s">
        <v>331</v>
      </c>
      <c r="F275" s="461"/>
      <c r="G275" s="462"/>
      <c r="H275" s="736">
        <v>5</v>
      </c>
      <c r="I275" s="465">
        <v>6600000</v>
      </c>
      <c r="J275" s="466">
        <f t="shared" si="4"/>
        <v>33000000</v>
      </c>
      <c r="K275" s="467">
        <v>16500000</v>
      </c>
      <c r="M275" s="462"/>
      <c r="N275" s="465">
        <v>5</v>
      </c>
      <c r="O275" s="462"/>
      <c r="Q275" s="469"/>
      <c r="R275" s="469"/>
      <c r="S275" s="470"/>
      <c r="T275" s="471"/>
    </row>
    <row r="276" spans="1:20" ht="12" customHeight="1" x14ac:dyDescent="0.25">
      <c r="A276" s="460">
        <v>264</v>
      </c>
      <c r="B276" s="461" t="s">
        <v>1048</v>
      </c>
      <c r="C276" s="464" t="s">
        <v>306</v>
      </c>
      <c r="D276" s="463"/>
      <c r="E276" s="464" t="s">
        <v>331</v>
      </c>
      <c r="F276" s="461" t="s">
        <v>1095</v>
      </c>
      <c r="G276" s="462"/>
      <c r="H276" s="736">
        <v>1</v>
      </c>
      <c r="I276" s="465">
        <v>1430000</v>
      </c>
      <c r="J276" s="466">
        <f>H276*I276</f>
        <v>1430000</v>
      </c>
      <c r="K276" s="467">
        <v>715000</v>
      </c>
      <c r="L276" s="465">
        <v>1</v>
      </c>
      <c r="M276" s="462"/>
      <c r="N276" s="462"/>
      <c r="O276" s="462"/>
      <c r="Q276" s="469"/>
      <c r="R276" s="469"/>
      <c r="S276" s="470"/>
      <c r="T276" s="471"/>
    </row>
    <row r="277" spans="1:20" x14ac:dyDescent="0.2">
      <c r="A277" s="460">
        <v>265</v>
      </c>
      <c r="B277" s="462" t="s">
        <v>311</v>
      </c>
      <c r="C277" s="462" t="s">
        <v>352</v>
      </c>
      <c r="D277" s="463"/>
      <c r="E277" s="464" t="s">
        <v>1422</v>
      </c>
      <c r="F277" s="462" t="s">
        <v>333</v>
      </c>
      <c r="G277" s="462">
        <v>2017</v>
      </c>
      <c r="H277" s="460">
        <v>1</v>
      </c>
      <c r="I277" s="467">
        <v>6325000</v>
      </c>
      <c r="J277" s="466">
        <f t="shared" ref="J277:J308" si="5">H277*I277</f>
        <v>6325000</v>
      </c>
      <c r="K277" s="467">
        <v>4677864.583333334</v>
      </c>
      <c r="L277" s="462">
        <v>1</v>
      </c>
      <c r="M277" s="462"/>
      <c r="N277" s="462"/>
      <c r="O277" s="462"/>
      <c r="R277" s="494"/>
      <c r="S277" s="488"/>
      <c r="T277" s="471"/>
    </row>
    <row r="278" spans="1:20" ht="12" customHeight="1" x14ac:dyDescent="0.2">
      <c r="A278" s="460">
        <v>266</v>
      </c>
      <c r="B278" s="462" t="s">
        <v>311</v>
      </c>
      <c r="C278" s="462" t="s">
        <v>352</v>
      </c>
      <c r="D278" s="463"/>
      <c r="E278" s="464" t="s">
        <v>1423</v>
      </c>
      <c r="F278" s="462" t="s">
        <v>334</v>
      </c>
      <c r="G278" s="462">
        <v>2017</v>
      </c>
      <c r="H278" s="460">
        <v>1</v>
      </c>
      <c r="I278" s="467">
        <v>5610000</v>
      </c>
      <c r="J278" s="466">
        <f t="shared" si="5"/>
        <v>5610000</v>
      </c>
      <c r="K278" s="467">
        <v>4149062.5</v>
      </c>
      <c r="L278" s="462">
        <v>1</v>
      </c>
      <c r="M278" s="462"/>
      <c r="N278" s="462"/>
      <c r="O278" s="462"/>
      <c r="R278" s="494"/>
      <c r="S278" s="488"/>
      <c r="T278" s="471"/>
    </row>
    <row r="279" spans="1:20" ht="12" customHeight="1" x14ac:dyDescent="0.2">
      <c r="A279" s="460">
        <v>267</v>
      </c>
      <c r="B279" s="462" t="s">
        <v>311</v>
      </c>
      <c r="C279" s="462" t="s">
        <v>352</v>
      </c>
      <c r="D279" s="463"/>
      <c r="E279" s="464" t="s">
        <v>1424</v>
      </c>
      <c r="F279" s="462" t="s">
        <v>334</v>
      </c>
      <c r="G279" s="462">
        <v>2017</v>
      </c>
      <c r="H279" s="460">
        <v>1</v>
      </c>
      <c r="I279" s="467">
        <v>5610000</v>
      </c>
      <c r="J279" s="466">
        <f t="shared" si="5"/>
        <v>5610000</v>
      </c>
      <c r="K279" s="467">
        <v>4149062.5</v>
      </c>
      <c r="L279" s="462">
        <v>1</v>
      </c>
      <c r="M279" s="462"/>
      <c r="N279" s="462"/>
      <c r="O279" s="462"/>
      <c r="R279" s="494"/>
      <c r="S279" s="488"/>
      <c r="T279" s="471"/>
    </row>
    <row r="280" spans="1:20" ht="12" customHeight="1" x14ac:dyDescent="0.2">
      <c r="A280" s="460">
        <v>268</v>
      </c>
      <c r="B280" s="462" t="s">
        <v>311</v>
      </c>
      <c r="C280" s="462" t="s">
        <v>352</v>
      </c>
      <c r="D280" s="463"/>
      <c r="E280" s="464" t="s">
        <v>1425</v>
      </c>
      <c r="F280" s="462" t="s">
        <v>335</v>
      </c>
      <c r="G280" s="462">
        <v>2017</v>
      </c>
      <c r="H280" s="460">
        <v>2</v>
      </c>
      <c r="I280" s="467">
        <v>5885000</v>
      </c>
      <c r="J280" s="466">
        <f t="shared" si="5"/>
        <v>11770000</v>
      </c>
      <c r="K280" s="467">
        <v>8704895.8333333321</v>
      </c>
      <c r="L280" s="462">
        <v>2</v>
      </c>
      <c r="M280" s="462"/>
      <c r="N280" s="462"/>
      <c r="O280" s="462"/>
      <c r="R280" s="494"/>
      <c r="S280" s="488"/>
      <c r="T280" s="471"/>
    </row>
    <row r="281" spans="1:20" ht="12" customHeight="1" x14ac:dyDescent="0.2">
      <c r="A281" s="460">
        <v>269</v>
      </c>
      <c r="B281" s="462" t="s">
        <v>312</v>
      </c>
      <c r="C281" s="464" t="s">
        <v>353</v>
      </c>
      <c r="D281" s="463"/>
      <c r="E281" s="464" t="s">
        <v>1400</v>
      </c>
      <c r="F281" s="462" t="s">
        <v>336</v>
      </c>
      <c r="G281" s="462">
        <v>2017</v>
      </c>
      <c r="H281" s="460">
        <v>1</v>
      </c>
      <c r="I281" s="467">
        <v>9491750</v>
      </c>
      <c r="J281" s="466">
        <f t="shared" si="5"/>
        <v>9491750</v>
      </c>
      <c r="K281" s="467">
        <v>4548130.208333334</v>
      </c>
      <c r="L281" s="462">
        <v>1</v>
      </c>
      <c r="M281" s="462"/>
      <c r="N281" s="462"/>
      <c r="O281" s="462"/>
      <c r="R281" s="494"/>
      <c r="S281" s="488"/>
      <c r="T281" s="471"/>
    </row>
    <row r="282" spans="1:20" ht="12" customHeight="1" x14ac:dyDescent="0.2">
      <c r="A282" s="460">
        <v>270</v>
      </c>
      <c r="B282" s="462" t="s">
        <v>313</v>
      </c>
      <c r="C282" s="464" t="s">
        <v>303</v>
      </c>
      <c r="D282" s="463"/>
      <c r="E282" s="464" t="s">
        <v>1426</v>
      </c>
      <c r="F282" s="462" t="s">
        <v>304</v>
      </c>
      <c r="G282" s="462">
        <v>2017</v>
      </c>
      <c r="H282" s="460">
        <v>1</v>
      </c>
      <c r="I282" s="467">
        <v>7399000</v>
      </c>
      <c r="J282" s="466">
        <f t="shared" si="5"/>
        <v>7399000</v>
      </c>
      <c r="K282" s="467">
        <v>3545354.166666667</v>
      </c>
      <c r="L282" s="462">
        <v>1</v>
      </c>
      <c r="M282" s="462"/>
      <c r="N282" s="462"/>
      <c r="O282" s="462"/>
      <c r="R282" s="494"/>
      <c r="S282" s="488"/>
      <c r="T282" s="471"/>
    </row>
    <row r="283" spans="1:20" ht="12" customHeight="1" x14ac:dyDescent="0.2">
      <c r="A283" s="460">
        <v>271</v>
      </c>
      <c r="B283" s="462" t="s">
        <v>313</v>
      </c>
      <c r="C283" s="462" t="s">
        <v>303</v>
      </c>
      <c r="D283" s="463"/>
      <c r="E283" s="464" t="s">
        <v>1426</v>
      </c>
      <c r="F283" s="462" t="s">
        <v>304</v>
      </c>
      <c r="G283" s="462">
        <v>2017</v>
      </c>
      <c r="H283" s="460">
        <v>1</v>
      </c>
      <c r="I283" s="467">
        <v>7399000</v>
      </c>
      <c r="J283" s="466">
        <f t="shared" si="5"/>
        <v>7399000</v>
      </c>
      <c r="K283" s="467">
        <v>3545354.166666667</v>
      </c>
      <c r="L283" s="462">
        <v>1</v>
      </c>
      <c r="M283" s="462"/>
      <c r="N283" s="462"/>
      <c r="O283" s="462"/>
      <c r="R283" s="494"/>
      <c r="S283" s="488"/>
      <c r="T283" s="471"/>
    </row>
    <row r="284" spans="1:20" ht="12" customHeight="1" x14ac:dyDescent="0.2">
      <c r="A284" s="460">
        <v>272</v>
      </c>
      <c r="B284" s="462" t="s">
        <v>313</v>
      </c>
      <c r="C284" s="462" t="s">
        <v>303</v>
      </c>
      <c r="D284" s="463"/>
      <c r="E284" s="464" t="s">
        <v>1426</v>
      </c>
      <c r="F284" s="462" t="s">
        <v>304</v>
      </c>
      <c r="G284" s="462">
        <v>2017</v>
      </c>
      <c r="H284" s="460">
        <v>1</v>
      </c>
      <c r="I284" s="467">
        <v>7399000</v>
      </c>
      <c r="J284" s="466">
        <f t="shared" si="5"/>
        <v>7399000</v>
      </c>
      <c r="K284" s="467">
        <v>3545354.166666667</v>
      </c>
      <c r="L284" s="462">
        <v>1</v>
      </c>
      <c r="M284" s="462"/>
      <c r="N284" s="462"/>
      <c r="O284" s="462"/>
      <c r="R284" s="494"/>
      <c r="S284" s="488"/>
      <c r="T284" s="471"/>
    </row>
    <row r="285" spans="1:20" ht="12" customHeight="1" x14ac:dyDescent="0.2">
      <c r="A285" s="460">
        <v>273</v>
      </c>
      <c r="B285" s="462" t="s">
        <v>313</v>
      </c>
      <c r="C285" s="462" t="s">
        <v>303</v>
      </c>
      <c r="D285" s="463"/>
      <c r="E285" s="464" t="s">
        <v>1426</v>
      </c>
      <c r="F285" s="462" t="s">
        <v>304</v>
      </c>
      <c r="G285" s="462">
        <v>2017</v>
      </c>
      <c r="H285" s="460">
        <v>1</v>
      </c>
      <c r="I285" s="467">
        <v>7399000</v>
      </c>
      <c r="J285" s="466">
        <f t="shared" si="5"/>
        <v>7399000</v>
      </c>
      <c r="K285" s="467">
        <v>3545354.166666667</v>
      </c>
      <c r="L285" s="462">
        <v>1</v>
      </c>
      <c r="M285" s="462"/>
      <c r="N285" s="462"/>
      <c r="O285" s="462"/>
      <c r="R285" s="494"/>
      <c r="S285" s="488"/>
      <c r="T285" s="471"/>
    </row>
    <row r="286" spans="1:20" ht="12" customHeight="1" x14ac:dyDescent="0.2">
      <c r="A286" s="460">
        <v>274</v>
      </c>
      <c r="B286" s="462" t="s">
        <v>313</v>
      </c>
      <c r="C286" s="462" t="s">
        <v>303</v>
      </c>
      <c r="D286" s="463"/>
      <c r="E286" s="464" t="s">
        <v>1426</v>
      </c>
      <c r="F286" s="462" t="s">
        <v>304</v>
      </c>
      <c r="G286" s="462">
        <v>2017</v>
      </c>
      <c r="H286" s="460">
        <v>1</v>
      </c>
      <c r="I286" s="467">
        <v>7399000</v>
      </c>
      <c r="J286" s="466">
        <f t="shared" si="5"/>
        <v>7399000</v>
      </c>
      <c r="K286" s="467">
        <v>3545354.166666667</v>
      </c>
      <c r="L286" s="462">
        <v>1</v>
      </c>
      <c r="M286" s="462"/>
      <c r="N286" s="462"/>
      <c r="O286" s="462"/>
      <c r="R286" s="494"/>
      <c r="S286" s="488"/>
      <c r="T286" s="471"/>
    </row>
    <row r="287" spans="1:20" ht="12" customHeight="1" x14ac:dyDescent="0.2">
      <c r="A287" s="460">
        <v>275</v>
      </c>
      <c r="B287" s="462" t="s">
        <v>314</v>
      </c>
      <c r="C287" s="462" t="s">
        <v>306</v>
      </c>
      <c r="D287" s="463"/>
      <c r="E287" s="464" t="s">
        <v>1426</v>
      </c>
      <c r="F287" s="462" t="s">
        <v>337</v>
      </c>
      <c r="G287" s="462">
        <v>2017</v>
      </c>
      <c r="H287" s="460">
        <v>1</v>
      </c>
      <c r="I287" s="467">
        <v>6350000</v>
      </c>
      <c r="J287" s="466">
        <f t="shared" si="5"/>
        <v>6350000</v>
      </c>
      <c r="K287" s="467">
        <v>4696354.166666666</v>
      </c>
      <c r="L287" s="462">
        <v>1</v>
      </c>
      <c r="M287" s="462"/>
      <c r="N287" s="462"/>
      <c r="O287" s="462"/>
      <c r="R287" s="494"/>
      <c r="S287" s="488"/>
      <c r="T287" s="471"/>
    </row>
    <row r="288" spans="1:20" ht="12" customHeight="1" x14ac:dyDescent="0.2">
      <c r="A288" s="460">
        <v>276</v>
      </c>
      <c r="B288" s="462" t="s">
        <v>315</v>
      </c>
      <c r="C288" s="462" t="s">
        <v>354</v>
      </c>
      <c r="D288" s="463"/>
      <c r="E288" s="464" t="s">
        <v>1427</v>
      </c>
      <c r="F288" s="462">
        <v>0</v>
      </c>
      <c r="G288" s="462">
        <v>2017</v>
      </c>
      <c r="H288" s="460">
        <v>3</v>
      </c>
      <c r="I288" s="467">
        <v>2722500</v>
      </c>
      <c r="J288" s="466">
        <f t="shared" si="5"/>
        <v>8167500</v>
      </c>
      <c r="K288" s="467">
        <v>3913593.75</v>
      </c>
      <c r="L288" s="462">
        <v>3</v>
      </c>
      <c r="M288" s="462"/>
      <c r="N288" s="462"/>
      <c r="O288" s="462"/>
      <c r="R288" s="494"/>
      <c r="S288" s="488"/>
      <c r="T288" s="471"/>
    </row>
    <row r="289" spans="1:20" ht="12" customHeight="1" x14ac:dyDescent="0.2">
      <c r="A289" s="460">
        <v>277</v>
      </c>
      <c r="B289" s="462" t="s">
        <v>315</v>
      </c>
      <c r="C289" s="462" t="s">
        <v>354</v>
      </c>
      <c r="D289" s="463"/>
      <c r="E289" s="464" t="s">
        <v>1427</v>
      </c>
      <c r="F289" s="462">
        <v>0</v>
      </c>
      <c r="G289" s="462">
        <v>2017</v>
      </c>
      <c r="H289" s="460">
        <v>1</v>
      </c>
      <c r="I289" s="467">
        <v>2722500</v>
      </c>
      <c r="J289" s="466">
        <f t="shared" si="5"/>
        <v>2722500</v>
      </c>
      <c r="K289" s="467">
        <v>1304531.25</v>
      </c>
      <c r="L289" s="462">
        <v>1</v>
      </c>
      <c r="M289" s="462"/>
      <c r="N289" s="462"/>
      <c r="O289" s="462"/>
      <c r="R289" s="494"/>
      <c r="S289" s="488"/>
      <c r="T289" s="471"/>
    </row>
    <row r="290" spans="1:20" ht="12" customHeight="1" x14ac:dyDescent="0.2">
      <c r="A290" s="460">
        <v>278</v>
      </c>
      <c r="B290" s="462" t="s">
        <v>315</v>
      </c>
      <c r="C290" s="462" t="s">
        <v>354</v>
      </c>
      <c r="D290" s="463"/>
      <c r="E290" s="464" t="s">
        <v>1427</v>
      </c>
      <c r="F290" s="462">
        <v>0</v>
      </c>
      <c r="G290" s="462">
        <v>2017</v>
      </c>
      <c r="H290" s="460">
        <v>3</v>
      </c>
      <c r="I290" s="467">
        <v>2722500</v>
      </c>
      <c r="J290" s="466">
        <f t="shared" si="5"/>
        <v>8167500</v>
      </c>
      <c r="K290" s="467">
        <v>3913593.75</v>
      </c>
      <c r="L290" s="462">
        <v>3</v>
      </c>
      <c r="M290" s="462"/>
      <c r="N290" s="462"/>
      <c r="O290" s="462"/>
      <c r="R290" s="494"/>
      <c r="S290" s="488"/>
      <c r="T290" s="471"/>
    </row>
    <row r="291" spans="1:20" ht="12" customHeight="1" x14ac:dyDescent="0.2">
      <c r="A291" s="460">
        <v>279</v>
      </c>
      <c r="B291" s="462" t="s">
        <v>315</v>
      </c>
      <c r="C291" s="462" t="s">
        <v>354</v>
      </c>
      <c r="D291" s="463"/>
      <c r="E291" s="464" t="s">
        <v>1427</v>
      </c>
      <c r="F291" s="462">
        <v>0</v>
      </c>
      <c r="G291" s="462">
        <v>2017</v>
      </c>
      <c r="H291" s="460">
        <v>3</v>
      </c>
      <c r="I291" s="467">
        <v>2722500</v>
      </c>
      <c r="J291" s="466">
        <f t="shared" si="5"/>
        <v>8167500</v>
      </c>
      <c r="K291" s="467">
        <v>3913593.75</v>
      </c>
      <c r="L291" s="462">
        <v>3</v>
      </c>
      <c r="M291" s="462"/>
      <c r="N291" s="462"/>
      <c r="O291" s="462"/>
      <c r="R291" s="494"/>
      <c r="S291" s="488"/>
      <c r="T291" s="471"/>
    </row>
    <row r="292" spans="1:20" ht="12" customHeight="1" x14ac:dyDescent="0.2">
      <c r="A292" s="460">
        <v>280</v>
      </c>
      <c r="B292" s="462" t="s">
        <v>315</v>
      </c>
      <c r="C292" s="462" t="s">
        <v>354</v>
      </c>
      <c r="D292" s="463"/>
      <c r="E292" s="464" t="s">
        <v>1427</v>
      </c>
      <c r="F292" s="462">
        <v>0</v>
      </c>
      <c r="G292" s="462">
        <v>2017</v>
      </c>
      <c r="H292" s="460">
        <v>2</v>
      </c>
      <c r="I292" s="467">
        <v>2722500</v>
      </c>
      <c r="J292" s="466">
        <f t="shared" si="5"/>
        <v>5445000</v>
      </c>
      <c r="K292" s="467">
        <v>2609062.5</v>
      </c>
      <c r="L292" s="462">
        <v>2</v>
      </c>
      <c r="M292" s="462"/>
      <c r="N292" s="462"/>
      <c r="O292" s="462"/>
      <c r="R292" s="494"/>
      <c r="S292" s="488"/>
      <c r="T292" s="471"/>
    </row>
    <row r="293" spans="1:20" ht="12" customHeight="1" x14ac:dyDescent="0.2">
      <c r="A293" s="460">
        <v>281</v>
      </c>
      <c r="B293" s="462" t="s">
        <v>315</v>
      </c>
      <c r="C293" s="462" t="s">
        <v>354</v>
      </c>
      <c r="D293" s="463"/>
      <c r="E293" s="464" t="s">
        <v>1427</v>
      </c>
      <c r="F293" s="462">
        <v>0</v>
      </c>
      <c r="G293" s="462">
        <v>2017</v>
      </c>
      <c r="H293" s="460">
        <v>1</v>
      </c>
      <c r="I293" s="467">
        <v>5445000</v>
      </c>
      <c r="J293" s="466">
        <f t="shared" si="5"/>
        <v>5445000</v>
      </c>
      <c r="K293" s="467">
        <v>2609062.5</v>
      </c>
      <c r="L293" s="462">
        <v>1</v>
      </c>
      <c r="M293" s="462"/>
      <c r="N293" s="462"/>
      <c r="O293" s="462"/>
      <c r="R293" s="494"/>
      <c r="S293" s="488"/>
      <c r="T293" s="471"/>
    </row>
    <row r="294" spans="1:20" ht="12" customHeight="1" x14ac:dyDescent="0.2">
      <c r="A294" s="460">
        <v>282</v>
      </c>
      <c r="B294" s="462" t="s">
        <v>315</v>
      </c>
      <c r="C294" s="462" t="s">
        <v>354</v>
      </c>
      <c r="D294" s="463"/>
      <c r="E294" s="464" t="s">
        <v>1427</v>
      </c>
      <c r="F294" s="462">
        <v>0</v>
      </c>
      <c r="G294" s="462">
        <v>2017</v>
      </c>
      <c r="H294" s="460">
        <v>1</v>
      </c>
      <c r="I294" s="467">
        <v>2722500</v>
      </c>
      <c r="J294" s="466">
        <f t="shared" si="5"/>
        <v>2722500</v>
      </c>
      <c r="K294" s="467">
        <v>1304531.25</v>
      </c>
      <c r="L294" s="462">
        <v>1</v>
      </c>
      <c r="M294" s="462"/>
      <c r="N294" s="462"/>
      <c r="O294" s="462"/>
      <c r="R294" s="494"/>
      <c r="S294" s="488"/>
      <c r="T294" s="471"/>
    </row>
    <row r="295" spans="1:20" ht="12" customHeight="1" x14ac:dyDescent="0.2">
      <c r="A295" s="460">
        <v>283</v>
      </c>
      <c r="B295" s="462" t="s">
        <v>316</v>
      </c>
      <c r="C295" s="462" t="s">
        <v>354</v>
      </c>
      <c r="D295" s="463"/>
      <c r="E295" s="464" t="s">
        <v>1429</v>
      </c>
      <c r="F295" s="462">
        <v>0</v>
      </c>
      <c r="G295" s="462">
        <v>2017</v>
      </c>
      <c r="H295" s="460">
        <v>2</v>
      </c>
      <c r="I295" s="467">
        <v>4995000</v>
      </c>
      <c r="J295" s="466">
        <f t="shared" si="5"/>
        <v>9990000</v>
      </c>
      <c r="K295" s="467">
        <v>7388437.5</v>
      </c>
      <c r="L295" s="462">
        <v>2</v>
      </c>
      <c r="M295" s="462"/>
      <c r="N295" s="462"/>
      <c r="O295" s="462"/>
      <c r="R295" s="494"/>
      <c r="S295" s="488"/>
      <c r="T295" s="471"/>
    </row>
    <row r="296" spans="1:20" ht="12" customHeight="1" x14ac:dyDescent="0.2">
      <c r="A296" s="460">
        <v>284</v>
      </c>
      <c r="B296" s="462" t="s">
        <v>316</v>
      </c>
      <c r="C296" s="462" t="s">
        <v>354</v>
      </c>
      <c r="D296" s="463"/>
      <c r="E296" s="464" t="s">
        <v>1427</v>
      </c>
      <c r="F296" s="462">
        <v>0</v>
      </c>
      <c r="G296" s="462">
        <v>2017</v>
      </c>
      <c r="H296" s="460">
        <v>2</v>
      </c>
      <c r="I296" s="467">
        <v>4995000</v>
      </c>
      <c r="J296" s="466">
        <f t="shared" si="5"/>
        <v>9990000</v>
      </c>
      <c r="K296" s="467">
        <v>7388437.5</v>
      </c>
      <c r="L296" s="462">
        <v>2</v>
      </c>
      <c r="M296" s="462"/>
      <c r="N296" s="462"/>
      <c r="O296" s="462"/>
      <c r="R296" s="494"/>
      <c r="S296" s="488"/>
      <c r="T296" s="471"/>
    </row>
    <row r="297" spans="1:20" ht="12" customHeight="1" x14ac:dyDescent="0.2">
      <c r="A297" s="460">
        <v>285</v>
      </c>
      <c r="B297" s="462" t="s">
        <v>316</v>
      </c>
      <c r="C297" s="462" t="s">
        <v>354</v>
      </c>
      <c r="D297" s="463"/>
      <c r="E297" s="464" t="s">
        <v>1427</v>
      </c>
      <c r="F297" s="462">
        <v>0</v>
      </c>
      <c r="G297" s="462">
        <v>2017</v>
      </c>
      <c r="H297" s="460">
        <v>1</v>
      </c>
      <c r="I297" s="467">
        <v>4995000</v>
      </c>
      <c r="J297" s="466">
        <f t="shared" si="5"/>
        <v>4995000</v>
      </c>
      <c r="K297" s="467">
        <v>3694218.75</v>
      </c>
      <c r="L297" s="462">
        <v>1</v>
      </c>
      <c r="M297" s="462"/>
      <c r="N297" s="462"/>
      <c r="O297" s="462"/>
      <c r="R297" s="494"/>
      <c r="S297" s="488"/>
      <c r="T297" s="471"/>
    </row>
    <row r="298" spans="1:20" ht="12" customHeight="1" x14ac:dyDescent="0.2">
      <c r="A298" s="460">
        <v>286</v>
      </c>
      <c r="B298" s="462" t="s">
        <v>316</v>
      </c>
      <c r="C298" s="462" t="s">
        <v>354</v>
      </c>
      <c r="D298" s="463"/>
      <c r="E298" s="464" t="s">
        <v>1427</v>
      </c>
      <c r="F298" s="462">
        <v>0</v>
      </c>
      <c r="G298" s="462">
        <v>2017</v>
      </c>
      <c r="H298" s="460">
        <v>2</v>
      </c>
      <c r="I298" s="467">
        <v>4995000</v>
      </c>
      <c r="J298" s="466">
        <f t="shared" si="5"/>
        <v>9990000</v>
      </c>
      <c r="K298" s="467">
        <v>7388437.5</v>
      </c>
      <c r="L298" s="462">
        <v>2</v>
      </c>
      <c r="M298" s="462"/>
      <c r="N298" s="462"/>
      <c r="O298" s="462"/>
      <c r="R298" s="494"/>
      <c r="S298" s="488"/>
      <c r="T298" s="471"/>
    </row>
    <row r="299" spans="1:20" ht="12" customHeight="1" x14ac:dyDescent="0.2">
      <c r="A299" s="460">
        <v>287</v>
      </c>
      <c r="B299" s="462" t="s">
        <v>317</v>
      </c>
      <c r="C299" s="462" t="s">
        <v>354</v>
      </c>
      <c r="D299" s="463"/>
      <c r="E299" s="495" t="s">
        <v>1428</v>
      </c>
      <c r="F299" s="462">
        <v>0</v>
      </c>
      <c r="G299" s="462">
        <v>2017</v>
      </c>
      <c r="H299" s="460">
        <v>3</v>
      </c>
      <c r="I299" s="467">
        <v>2722500</v>
      </c>
      <c r="J299" s="466">
        <f t="shared" si="5"/>
        <v>8167500</v>
      </c>
      <c r="K299" s="467">
        <v>6040546.875</v>
      </c>
      <c r="L299" s="462">
        <v>3</v>
      </c>
      <c r="M299" s="462"/>
      <c r="N299" s="462"/>
      <c r="O299" s="462"/>
      <c r="R299" s="494"/>
      <c r="S299" s="488"/>
      <c r="T299" s="471"/>
    </row>
    <row r="300" spans="1:20" ht="12" customHeight="1" x14ac:dyDescent="0.2">
      <c r="A300" s="460">
        <v>288</v>
      </c>
      <c r="B300" s="462" t="s">
        <v>318</v>
      </c>
      <c r="C300" s="464" t="s">
        <v>357</v>
      </c>
      <c r="D300" s="463"/>
      <c r="E300" s="495" t="s">
        <v>1430</v>
      </c>
      <c r="F300" s="462">
        <v>0</v>
      </c>
      <c r="G300" s="462">
        <v>2017</v>
      </c>
      <c r="H300" s="460">
        <v>1</v>
      </c>
      <c r="I300" s="467">
        <v>1595000</v>
      </c>
      <c r="J300" s="466">
        <f t="shared" si="5"/>
        <v>1595000</v>
      </c>
      <c r="K300" s="467">
        <v>1179635.4166666665</v>
      </c>
      <c r="L300" s="462">
        <v>1</v>
      </c>
      <c r="M300" s="462"/>
      <c r="N300" s="462"/>
      <c r="O300" s="462"/>
      <c r="R300" s="494"/>
      <c r="S300" s="488"/>
      <c r="T300" s="471"/>
    </row>
    <row r="301" spans="1:20" ht="12" customHeight="1" x14ac:dyDescent="0.2">
      <c r="A301" s="460">
        <v>289</v>
      </c>
      <c r="B301" s="462" t="s">
        <v>319</v>
      </c>
      <c r="C301" s="462" t="s">
        <v>358</v>
      </c>
      <c r="D301" s="463"/>
      <c r="E301" s="495" t="s">
        <v>1430</v>
      </c>
      <c r="F301" s="462">
        <v>0</v>
      </c>
      <c r="G301" s="462">
        <v>2017</v>
      </c>
      <c r="H301" s="460">
        <v>40</v>
      </c>
      <c r="I301" s="467">
        <v>522500</v>
      </c>
      <c r="J301" s="466">
        <f t="shared" si="5"/>
        <v>20900000</v>
      </c>
      <c r="K301" s="467">
        <v>15457291.666666666</v>
      </c>
      <c r="L301" s="462">
        <v>40</v>
      </c>
      <c r="M301" s="462"/>
      <c r="N301" s="462"/>
      <c r="O301" s="462"/>
      <c r="R301" s="494"/>
      <c r="S301" s="488"/>
      <c r="T301" s="471"/>
    </row>
    <row r="302" spans="1:20" ht="12" customHeight="1" x14ac:dyDescent="0.2">
      <c r="A302" s="460">
        <v>290</v>
      </c>
      <c r="B302" s="462" t="s">
        <v>320</v>
      </c>
      <c r="C302" s="462" t="s">
        <v>359</v>
      </c>
      <c r="D302" s="463"/>
      <c r="E302" s="495" t="s">
        <v>1430</v>
      </c>
      <c r="F302" s="462">
        <v>0</v>
      </c>
      <c r="G302" s="462">
        <v>2017</v>
      </c>
      <c r="H302" s="460">
        <v>40</v>
      </c>
      <c r="I302" s="467">
        <v>357500</v>
      </c>
      <c r="J302" s="466">
        <f t="shared" si="5"/>
        <v>14300000</v>
      </c>
      <c r="K302" s="467">
        <v>10576041.666666668</v>
      </c>
      <c r="L302" s="462">
        <v>40</v>
      </c>
      <c r="M302" s="462"/>
      <c r="N302" s="462"/>
      <c r="O302" s="462"/>
      <c r="R302" s="494"/>
      <c r="S302" s="488"/>
      <c r="T302" s="471"/>
    </row>
    <row r="303" spans="1:20" ht="12" customHeight="1" x14ac:dyDescent="0.2">
      <c r="A303" s="460">
        <v>291</v>
      </c>
      <c r="B303" s="462" t="s">
        <v>318</v>
      </c>
      <c r="C303" s="462" t="s">
        <v>357</v>
      </c>
      <c r="D303" s="463"/>
      <c r="E303" s="495" t="s">
        <v>1441</v>
      </c>
      <c r="F303" s="462">
        <v>0</v>
      </c>
      <c r="G303" s="462">
        <v>2017</v>
      </c>
      <c r="H303" s="460">
        <v>1</v>
      </c>
      <c r="I303" s="467">
        <v>1595000</v>
      </c>
      <c r="J303" s="466">
        <f t="shared" si="5"/>
        <v>1595000</v>
      </c>
      <c r="K303" s="467">
        <v>1179635.4166666665</v>
      </c>
      <c r="L303" s="462">
        <v>1</v>
      </c>
      <c r="M303" s="462"/>
      <c r="N303" s="462"/>
      <c r="O303" s="462"/>
      <c r="R303" s="494"/>
      <c r="S303" s="488"/>
      <c r="T303" s="471"/>
    </row>
    <row r="304" spans="1:20" ht="12" customHeight="1" x14ac:dyDescent="0.2">
      <c r="A304" s="460">
        <v>292</v>
      </c>
      <c r="B304" s="462" t="s">
        <v>319</v>
      </c>
      <c r="C304" s="462" t="s">
        <v>358</v>
      </c>
      <c r="D304" s="463"/>
      <c r="E304" s="495" t="s">
        <v>1441</v>
      </c>
      <c r="F304" s="462">
        <v>0</v>
      </c>
      <c r="G304" s="462">
        <v>2017</v>
      </c>
      <c r="H304" s="460">
        <v>40</v>
      </c>
      <c r="I304" s="467">
        <v>522500</v>
      </c>
      <c r="J304" s="466">
        <f t="shared" si="5"/>
        <v>20900000</v>
      </c>
      <c r="K304" s="467">
        <v>15457291.666666666</v>
      </c>
      <c r="L304" s="462">
        <v>40</v>
      </c>
      <c r="M304" s="462"/>
      <c r="N304" s="462"/>
      <c r="O304" s="462"/>
      <c r="R304" s="494"/>
      <c r="S304" s="488"/>
      <c r="T304" s="471"/>
    </row>
    <row r="305" spans="1:20" ht="12" customHeight="1" x14ac:dyDescent="0.2">
      <c r="A305" s="460">
        <v>293</v>
      </c>
      <c r="B305" s="462" t="s">
        <v>320</v>
      </c>
      <c r="C305" s="462" t="s">
        <v>359</v>
      </c>
      <c r="D305" s="463"/>
      <c r="E305" s="495" t="s">
        <v>1441</v>
      </c>
      <c r="F305" s="462">
        <v>0</v>
      </c>
      <c r="G305" s="462">
        <v>2017</v>
      </c>
      <c r="H305" s="460">
        <v>40</v>
      </c>
      <c r="I305" s="467">
        <v>357500</v>
      </c>
      <c r="J305" s="466">
        <f t="shared" si="5"/>
        <v>14300000</v>
      </c>
      <c r="K305" s="467">
        <v>10576041.666666668</v>
      </c>
      <c r="L305" s="462">
        <v>40</v>
      </c>
      <c r="M305" s="462"/>
      <c r="N305" s="462"/>
      <c r="O305" s="462"/>
      <c r="R305" s="494"/>
      <c r="S305" s="488"/>
      <c r="T305" s="471"/>
    </row>
    <row r="306" spans="1:20" ht="12" customHeight="1" x14ac:dyDescent="0.2">
      <c r="A306" s="460">
        <v>294</v>
      </c>
      <c r="B306" s="462" t="s">
        <v>318</v>
      </c>
      <c r="C306" s="462" t="s">
        <v>357</v>
      </c>
      <c r="D306" s="463"/>
      <c r="E306" s="495" t="s">
        <v>1442</v>
      </c>
      <c r="F306" s="462">
        <v>0</v>
      </c>
      <c r="G306" s="462">
        <v>2017</v>
      </c>
      <c r="H306" s="460">
        <v>1</v>
      </c>
      <c r="I306" s="467">
        <v>1595000</v>
      </c>
      <c r="J306" s="466">
        <f t="shared" si="5"/>
        <v>1595000</v>
      </c>
      <c r="K306" s="467">
        <v>1179635.4166666665</v>
      </c>
      <c r="L306" s="462">
        <v>1</v>
      </c>
      <c r="M306" s="462"/>
      <c r="N306" s="462"/>
      <c r="O306" s="462"/>
      <c r="R306" s="494"/>
      <c r="S306" s="488"/>
      <c r="T306" s="471"/>
    </row>
    <row r="307" spans="1:20" ht="12" customHeight="1" x14ac:dyDescent="0.2">
      <c r="A307" s="460">
        <v>295</v>
      </c>
      <c r="B307" s="462" t="s">
        <v>319</v>
      </c>
      <c r="C307" s="462" t="s">
        <v>358</v>
      </c>
      <c r="D307" s="463"/>
      <c r="E307" s="495" t="s">
        <v>1442</v>
      </c>
      <c r="F307" s="462">
        <v>0</v>
      </c>
      <c r="G307" s="462">
        <v>2017</v>
      </c>
      <c r="H307" s="460">
        <v>40</v>
      </c>
      <c r="I307" s="467">
        <v>522500</v>
      </c>
      <c r="J307" s="466">
        <f t="shared" si="5"/>
        <v>20900000</v>
      </c>
      <c r="K307" s="467">
        <v>15457291.666666666</v>
      </c>
      <c r="L307" s="462">
        <v>40</v>
      </c>
      <c r="M307" s="462"/>
      <c r="N307" s="462"/>
      <c r="O307" s="462"/>
      <c r="R307" s="494"/>
      <c r="S307" s="488"/>
      <c r="T307" s="471"/>
    </row>
    <row r="308" spans="1:20" ht="12" customHeight="1" x14ac:dyDescent="0.2">
      <c r="A308" s="460">
        <v>296</v>
      </c>
      <c r="B308" s="462" t="s">
        <v>320</v>
      </c>
      <c r="C308" s="462" t="s">
        <v>359</v>
      </c>
      <c r="D308" s="463"/>
      <c r="E308" s="495" t="s">
        <v>1442</v>
      </c>
      <c r="F308" s="462">
        <v>0</v>
      </c>
      <c r="G308" s="462">
        <v>2017</v>
      </c>
      <c r="H308" s="460">
        <v>40</v>
      </c>
      <c r="I308" s="467">
        <v>357500</v>
      </c>
      <c r="J308" s="466">
        <f t="shared" si="5"/>
        <v>14300000</v>
      </c>
      <c r="K308" s="467">
        <v>10576041.666666668</v>
      </c>
      <c r="L308" s="462">
        <v>40</v>
      </c>
      <c r="M308" s="462"/>
      <c r="N308" s="462"/>
      <c r="O308" s="462"/>
      <c r="R308" s="494"/>
      <c r="S308" s="488"/>
      <c r="T308" s="471"/>
    </row>
    <row r="309" spans="1:20" ht="12" customHeight="1" x14ac:dyDescent="0.2">
      <c r="A309" s="460">
        <v>297</v>
      </c>
      <c r="B309" s="462" t="s">
        <v>318</v>
      </c>
      <c r="C309" s="462" t="s">
        <v>357</v>
      </c>
      <c r="D309" s="463"/>
      <c r="E309" s="495" t="s">
        <v>1443</v>
      </c>
      <c r="F309" s="462">
        <v>0</v>
      </c>
      <c r="G309" s="462">
        <v>2017</v>
      </c>
      <c r="H309" s="460">
        <v>1</v>
      </c>
      <c r="I309" s="467">
        <v>1595000</v>
      </c>
      <c r="J309" s="466">
        <f t="shared" ref="J309:J333" si="6">H309*I309</f>
        <v>1595000</v>
      </c>
      <c r="K309" s="467">
        <v>1179635.4166666665</v>
      </c>
      <c r="L309" s="462">
        <v>1</v>
      </c>
      <c r="M309" s="462"/>
      <c r="N309" s="462"/>
      <c r="O309" s="462"/>
      <c r="R309" s="494"/>
      <c r="S309" s="488"/>
      <c r="T309" s="471"/>
    </row>
    <row r="310" spans="1:20" ht="12" customHeight="1" x14ac:dyDescent="0.2">
      <c r="A310" s="460">
        <v>298</v>
      </c>
      <c r="B310" s="462" t="s">
        <v>319</v>
      </c>
      <c r="C310" s="462" t="s">
        <v>358</v>
      </c>
      <c r="D310" s="463"/>
      <c r="E310" s="495" t="s">
        <v>1443</v>
      </c>
      <c r="F310" s="462">
        <v>0</v>
      </c>
      <c r="G310" s="462">
        <v>2017</v>
      </c>
      <c r="H310" s="460">
        <v>40</v>
      </c>
      <c r="I310" s="467">
        <v>522500</v>
      </c>
      <c r="J310" s="466">
        <f t="shared" si="6"/>
        <v>20900000</v>
      </c>
      <c r="K310" s="467">
        <v>15457291.666666666</v>
      </c>
      <c r="L310" s="462">
        <v>40</v>
      </c>
      <c r="M310" s="462"/>
      <c r="N310" s="462"/>
      <c r="O310" s="462"/>
      <c r="R310" s="494"/>
      <c r="S310" s="488"/>
      <c r="T310" s="471"/>
    </row>
    <row r="311" spans="1:20" ht="12" customHeight="1" x14ac:dyDescent="0.2">
      <c r="A311" s="460">
        <v>299</v>
      </c>
      <c r="B311" s="462" t="s">
        <v>320</v>
      </c>
      <c r="C311" s="462" t="s">
        <v>359</v>
      </c>
      <c r="D311" s="463"/>
      <c r="E311" s="495" t="s">
        <v>1443</v>
      </c>
      <c r="F311" s="462">
        <v>0</v>
      </c>
      <c r="G311" s="462">
        <v>2017</v>
      </c>
      <c r="H311" s="460">
        <v>40</v>
      </c>
      <c r="I311" s="467">
        <v>357500</v>
      </c>
      <c r="J311" s="466">
        <f t="shared" si="6"/>
        <v>14300000</v>
      </c>
      <c r="K311" s="467">
        <v>10576041.666666668</v>
      </c>
      <c r="L311" s="462">
        <v>40</v>
      </c>
      <c r="M311" s="462"/>
      <c r="N311" s="462"/>
      <c r="O311" s="462"/>
      <c r="R311" s="494"/>
      <c r="S311" s="488"/>
      <c r="T311" s="471"/>
    </row>
    <row r="312" spans="1:20" ht="12" customHeight="1" x14ac:dyDescent="0.2">
      <c r="A312" s="460">
        <v>300</v>
      </c>
      <c r="B312" s="464" t="s">
        <v>1432</v>
      </c>
      <c r="C312" s="462" t="s">
        <v>360</v>
      </c>
      <c r="D312" s="463"/>
      <c r="E312" s="495" t="s">
        <v>2275</v>
      </c>
      <c r="F312" s="462">
        <v>0</v>
      </c>
      <c r="G312" s="462">
        <v>2017</v>
      </c>
      <c r="H312" s="460">
        <v>1</v>
      </c>
      <c r="I312" s="467">
        <v>650000</v>
      </c>
      <c r="J312" s="466">
        <f t="shared" si="6"/>
        <v>650000</v>
      </c>
      <c r="K312" s="467">
        <v>5652265.625</v>
      </c>
      <c r="L312" s="462">
        <v>1</v>
      </c>
      <c r="M312" s="462"/>
      <c r="N312" s="462"/>
      <c r="O312" s="462"/>
      <c r="R312" s="494"/>
      <c r="S312" s="488"/>
      <c r="T312" s="471"/>
    </row>
    <row r="313" spans="1:20" ht="12" customHeight="1" x14ac:dyDescent="0.2">
      <c r="A313" s="460">
        <v>301</v>
      </c>
      <c r="B313" s="472" t="s">
        <v>1433</v>
      </c>
      <c r="C313" s="462" t="s">
        <v>360</v>
      </c>
      <c r="D313" s="463"/>
      <c r="E313" s="495" t="s">
        <v>1446</v>
      </c>
      <c r="F313" s="464" t="s">
        <v>1434</v>
      </c>
      <c r="G313" s="462">
        <v>2017</v>
      </c>
      <c r="H313" s="460">
        <v>1</v>
      </c>
      <c r="I313" s="467">
        <v>300000</v>
      </c>
      <c r="J313" s="466">
        <f t="shared" ref="J313:J319" si="7">H313*I313</f>
        <v>300000</v>
      </c>
      <c r="K313" s="467">
        <v>5655375</v>
      </c>
      <c r="L313" s="462">
        <v>1</v>
      </c>
      <c r="M313" s="462"/>
      <c r="N313" s="462"/>
      <c r="O313" s="462"/>
      <c r="R313" s="494"/>
      <c r="S313" s="488"/>
      <c r="T313" s="471"/>
    </row>
    <row r="314" spans="1:20" ht="12" customHeight="1" x14ac:dyDescent="0.2">
      <c r="A314" s="460">
        <v>302</v>
      </c>
      <c r="B314" s="464" t="s">
        <v>1435</v>
      </c>
      <c r="C314" s="462" t="s">
        <v>360</v>
      </c>
      <c r="D314" s="463"/>
      <c r="E314" s="495" t="s">
        <v>2276</v>
      </c>
      <c r="F314" s="462"/>
      <c r="G314" s="462">
        <v>2017</v>
      </c>
      <c r="H314" s="460">
        <v>2</v>
      </c>
      <c r="I314" s="467">
        <v>275000</v>
      </c>
      <c r="J314" s="466">
        <f t="shared" si="7"/>
        <v>550000</v>
      </c>
      <c r="K314" s="467">
        <v>3632062.5</v>
      </c>
      <c r="L314" s="462">
        <v>2</v>
      </c>
      <c r="M314" s="462"/>
      <c r="N314" s="462"/>
      <c r="O314" s="462"/>
      <c r="R314" s="494"/>
      <c r="S314" s="488"/>
      <c r="T314" s="471"/>
    </row>
    <row r="315" spans="1:20" ht="12" customHeight="1" x14ac:dyDescent="0.2">
      <c r="A315" s="460">
        <v>303</v>
      </c>
      <c r="B315" s="464" t="s">
        <v>1436</v>
      </c>
      <c r="C315" s="462" t="s">
        <v>360</v>
      </c>
      <c r="D315" s="463"/>
      <c r="E315" s="495" t="s">
        <v>2276</v>
      </c>
      <c r="F315" s="462"/>
      <c r="G315" s="462">
        <v>2017</v>
      </c>
      <c r="H315" s="460">
        <v>2</v>
      </c>
      <c r="I315" s="467">
        <v>30000</v>
      </c>
      <c r="J315" s="466">
        <f t="shared" si="7"/>
        <v>60000</v>
      </c>
      <c r="K315" s="467">
        <v>1973812.5</v>
      </c>
      <c r="L315" s="462">
        <v>2</v>
      </c>
      <c r="M315" s="462"/>
      <c r="N315" s="462"/>
      <c r="O315" s="462"/>
      <c r="R315" s="494"/>
      <c r="S315" s="488"/>
      <c r="T315" s="471"/>
    </row>
    <row r="316" spans="1:20" ht="12" customHeight="1" x14ac:dyDescent="0.2">
      <c r="A316" s="460">
        <v>304</v>
      </c>
      <c r="B316" s="464" t="s">
        <v>1437</v>
      </c>
      <c r="C316" s="462" t="s">
        <v>360</v>
      </c>
      <c r="D316" s="463"/>
      <c r="E316" s="495" t="s">
        <v>1446</v>
      </c>
      <c r="F316" s="462"/>
      <c r="G316" s="462">
        <v>2017</v>
      </c>
      <c r="H316" s="460">
        <v>5</v>
      </c>
      <c r="I316" s="467">
        <v>30000</v>
      </c>
      <c r="J316" s="466">
        <f t="shared" si="7"/>
        <v>150000</v>
      </c>
      <c r="K316" s="467">
        <v>17540416.666666668</v>
      </c>
      <c r="L316" s="462">
        <v>5</v>
      </c>
      <c r="M316" s="462"/>
      <c r="N316" s="462"/>
      <c r="O316" s="462"/>
      <c r="R316" s="494"/>
      <c r="S316" s="488"/>
      <c r="T316" s="471"/>
    </row>
    <row r="317" spans="1:20" ht="12" customHeight="1" x14ac:dyDescent="0.2">
      <c r="A317" s="460">
        <v>305</v>
      </c>
      <c r="B317" s="464" t="s">
        <v>1438</v>
      </c>
      <c r="C317" s="462" t="s">
        <v>1447</v>
      </c>
      <c r="D317" s="463"/>
      <c r="E317" s="495" t="s">
        <v>1446</v>
      </c>
      <c r="F317" s="462"/>
      <c r="G317" s="462">
        <v>2017</v>
      </c>
      <c r="H317" s="460">
        <v>1</v>
      </c>
      <c r="I317" s="467">
        <v>112500</v>
      </c>
      <c r="J317" s="466">
        <f t="shared" si="7"/>
        <v>112500</v>
      </c>
      <c r="K317" s="467">
        <v>6806250</v>
      </c>
      <c r="L317" s="462">
        <v>1</v>
      </c>
      <c r="M317" s="462"/>
      <c r="N317" s="462"/>
      <c r="O317" s="462"/>
      <c r="R317" s="494"/>
      <c r="S317" s="488"/>
      <c r="T317" s="471"/>
    </row>
    <row r="318" spans="1:20" ht="12" customHeight="1" x14ac:dyDescent="0.2">
      <c r="A318" s="460">
        <v>306</v>
      </c>
      <c r="B318" s="464" t="s">
        <v>1439</v>
      </c>
      <c r="C318" s="462" t="s">
        <v>360</v>
      </c>
      <c r="D318" s="463"/>
      <c r="E318" s="495" t="s">
        <v>1446</v>
      </c>
      <c r="F318" s="464" t="s">
        <v>1440</v>
      </c>
      <c r="G318" s="462">
        <v>2017</v>
      </c>
      <c r="H318" s="460">
        <v>4</v>
      </c>
      <c r="I318" s="467">
        <v>105000</v>
      </c>
      <c r="J318" s="466">
        <f t="shared" si="7"/>
        <v>420000</v>
      </c>
      <c r="K318" s="467">
        <v>3569270.8333333335</v>
      </c>
      <c r="L318" s="462">
        <v>4</v>
      </c>
      <c r="M318" s="462"/>
      <c r="N318" s="462"/>
      <c r="O318" s="462"/>
      <c r="R318" s="494"/>
      <c r="S318" s="488"/>
      <c r="T318" s="471"/>
    </row>
    <row r="319" spans="1:20" ht="12" customHeight="1" x14ac:dyDescent="0.2">
      <c r="A319" s="460">
        <v>307</v>
      </c>
      <c r="B319" s="464" t="s">
        <v>1444</v>
      </c>
      <c r="C319" s="462" t="s">
        <v>1448</v>
      </c>
      <c r="D319" s="463"/>
      <c r="E319" s="495" t="s">
        <v>1446</v>
      </c>
      <c r="F319" s="464" t="s">
        <v>1445</v>
      </c>
      <c r="G319" s="462">
        <v>2017</v>
      </c>
      <c r="H319" s="460">
        <v>15</v>
      </c>
      <c r="I319" s="467">
        <v>360000</v>
      </c>
      <c r="J319" s="466">
        <f t="shared" si="7"/>
        <v>5400000</v>
      </c>
      <c r="K319" s="467">
        <v>16082812.5</v>
      </c>
      <c r="L319" s="462">
        <v>15</v>
      </c>
      <c r="M319" s="462"/>
      <c r="N319" s="462"/>
      <c r="O319" s="462"/>
      <c r="R319" s="494"/>
      <c r="S319" s="488"/>
      <c r="T319" s="471"/>
    </row>
    <row r="320" spans="1:20" ht="12" customHeight="1" x14ac:dyDescent="0.2">
      <c r="A320" s="460">
        <v>308</v>
      </c>
      <c r="B320" s="462" t="s">
        <v>321</v>
      </c>
      <c r="C320" s="462" t="s">
        <v>354</v>
      </c>
      <c r="D320" s="463"/>
      <c r="E320" s="464" t="s">
        <v>1427</v>
      </c>
      <c r="F320" s="462" t="s">
        <v>338</v>
      </c>
      <c r="G320" s="462">
        <v>2018</v>
      </c>
      <c r="H320" s="460">
        <v>2</v>
      </c>
      <c r="I320" s="467">
        <v>5027000</v>
      </c>
      <c r="J320" s="466">
        <f t="shared" si="6"/>
        <v>10054000</v>
      </c>
      <c r="K320" s="467">
        <v>5655375</v>
      </c>
      <c r="L320" s="462">
        <v>2</v>
      </c>
      <c r="M320" s="462"/>
      <c r="N320" s="462"/>
      <c r="O320" s="462"/>
      <c r="R320" s="494"/>
      <c r="S320" s="488"/>
      <c r="T320" s="471"/>
    </row>
    <row r="321" spans="1:20" ht="12" customHeight="1" x14ac:dyDescent="0.2">
      <c r="A321" s="460">
        <v>309</v>
      </c>
      <c r="B321" s="462" t="s">
        <v>322</v>
      </c>
      <c r="C321" s="462" t="s">
        <v>354</v>
      </c>
      <c r="D321" s="463"/>
      <c r="E321" s="464" t="s">
        <v>1427</v>
      </c>
      <c r="F321" s="462" t="s">
        <v>339</v>
      </c>
      <c r="G321" s="462">
        <v>2018</v>
      </c>
      <c r="H321" s="460">
        <v>2</v>
      </c>
      <c r="I321" s="467">
        <v>3228500</v>
      </c>
      <c r="J321" s="466">
        <f t="shared" si="6"/>
        <v>6457000</v>
      </c>
      <c r="K321" s="467">
        <v>3632062.5</v>
      </c>
      <c r="L321" s="462">
        <v>2</v>
      </c>
      <c r="M321" s="462"/>
      <c r="N321" s="462"/>
      <c r="O321" s="462"/>
      <c r="R321" s="494"/>
      <c r="S321" s="488"/>
      <c r="T321" s="471"/>
    </row>
    <row r="322" spans="1:20" ht="12" customHeight="1" x14ac:dyDescent="0.2">
      <c r="A322" s="460">
        <v>310</v>
      </c>
      <c r="B322" s="462" t="s">
        <v>323</v>
      </c>
      <c r="C322" s="462" t="s">
        <v>354</v>
      </c>
      <c r="D322" s="463"/>
      <c r="E322" s="464" t="s">
        <v>1427</v>
      </c>
      <c r="F322" s="462" t="s">
        <v>340</v>
      </c>
      <c r="G322" s="462">
        <v>2018</v>
      </c>
      <c r="H322" s="460">
        <v>2</v>
      </c>
      <c r="I322" s="467">
        <v>1754500</v>
      </c>
      <c r="J322" s="466">
        <f t="shared" si="6"/>
        <v>3509000</v>
      </c>
      <c r="K322" s="467">
        <v>1973812.5</v>
      </c>
      <c r="L322" s="462">
        <v>2</v>
      </c>
      <c r="M322" s="462"/>
      <c r="N322" s="462"/>
      <c r="O322" s="462"/>
      <c r="R322" s="494"/>
      <c r="S322" s="488"/>
      <c r="T322" s="471"/>
    </row>
    <row r="323" spans="1:20" ht="12" customHeight="1" x14ac:dyDescent="0.2">
      <c r="A323" s="460">
        <v>311</v>
      </c>
      <c r="B323" s="462" t="s">
        <v>324</v>
      </c>
      <c r="C323" s="462" t="s">
        <v>303</v>
      </c>
      <c r="D323" s="463"/>
      <c r="E323" s="464" t="s">
        <v>1421</v>
      </c>
      <c r="F323" s="422" t="s">
        <v>341</v>
      </c>
      <c r="G323" s="422">
        <v>2019</v>
      </c>
      <c r="H323" s="737">
        <v>2</v>
      </c>
      <c r="I323" s="467">
        <v>9460000</v>
      </c>
      <c r="J323" s="466">
        <f t="shared" si="6"/>
        <v>18920000</v>
      </c>
      <c r="K323" s="467">
        <v>17540416.666666668</v>
      </c>
      <c r="L323" s="462">
        <v>2</v>
      </c>
      <c r="M323" s="462"/>
      <c r="N323" s="462"/>
      <c r="O323" s="462"/>
      <c r="R323" s="494"/>
      <c r="S323" s="488"/>
      <c r="T323" s="471"/>
    </row>
    <row r="324" spans="1:20" ht="12" customHeight="1" x14ac:dyDescent="0.2">
      <c r="A324" s="460">
        <v>312</v>
      </c>
      <c r="B324" s="462" t="s">
        <v>325</v>
      </c>
      <c r="C324" s="462" t="s">
        <v>353</v>
      </c>
      <c r="D324" s="463"/>
      <c r="E324" s="464" t="s">
        <v>1421</v>
      </c>
      <c r="F324" s="462" t="s">
        <v>342</v>
      </c>
      <c r="G324" s="462">
        <v>2019</v>
      </c>
      <c r="H324" s="460">
        <v>1</v>
      </c>
      <c r="I324" s="467">
        <v>7425000</v>
      </c>
      <c r="J324" s="466">
        <f t="shared" si="6"/>
        <v>7425000</v>
      </c>
      <c r="K324" s="467">
        <v>6806250</v>
      </c>
      <c r="L324" s="462">
        <v>1</v>
      </c>
      <c r="M324" s="462"/>
      <c r="N324" s="462"/>
      <c r="O324" s="462"/>
      <c r="R324" s="494"/>
      <c r="S324" s="488"/>
      <c r="T324" s="471"/>
    </row>
    <row r="325" spans="1:20" ht="12" customHeight="1" x14ac:dyDescent="0.2">
      <c r="A325" s="460">
        <v>313</v>
      </c>
      <c r="B325" s="462" t="s">
        <v>326</v>
      </c>
      <c r="C325" s="462" t="s">
        <v>306</v>
      </c>
      <c r="D325" s="463"/>
      <c r="E325" s="464" t="s">
        <v>1426</v>
      </c>
      <c r="F325" s="462" t="s">
        <v>343</v>
      </c>
      <c r="G325" s="462">
        <v>2019</v>
      </c>
      <c r="H325" s="460">
        <v>1</v>
      </c>
      <c r="I325" s="467">
        <v>3850000</v>
      </c>
      <c r="J325" s="466">
        <f t="shared" si="6"/>
        <v>3850000</v>
      </c>
      <c r="K325" s="467">
        <v>3569270.8333333335</v>
      </c>
      <c r="L325" s="462">
        <v>1</v>
      </c>
      <c r="M325" s="462"/>
      <c r="N325" s="462"/>
      <c r="O325" s="462"/>
      <c r="R325" s="494"/>
      <c r="S325" s="488"/>
      <c r="T325" s="471"/>
    </row>
    <row r="326" spans="1:20" ht="12" customHeight="1" x14ac:dyDescent="0.2">
      <c r="A326" s="460">
        <v>314</v>
      </c>
      <c r="B326" s="462" t="s">
        <v>327</v>
      </c>
      <c r="C326" s="462" t="s">
        <v>352</v>
      </c>
      <c r="D326" s="463"/>
      <c r="E326" s="464" t="s">
        <v>1421</v>
      </c>
      <c r="F326" s="462" t="s">
        <v>344</v>
      </c>
      <c r="G326" s="462">
        <v>2019</v>
      </c>
      <c r="H326" s="460">
        <v>3</v>
      </c>
      <c r="I326" s="467">
        <v>5475000</v>
      </c>
      <c r="J326" s="466">
        <f t="shared" si="6"/>
        <v>16425000</v>
      </c>
      <c r="K326" s="467">
        <v>16082812.5</v>
      </c>
      <c r="L326" s="462">
        <v>3</v>
      </c>
      <c r="M326" s="462"/>
      <c r="N326" s="462"/>
      <c r="O326" s="462"/>
      <c r="R326" s="494"/>
      <c r="S326" s="488"/>
      <c r="T326" s="471"/>
    </row>
    <row r="327" spans="1:20" ht="12" customHeight="1" x14ac:dyDescent="0.2">
      <c r="A327" s="460">
        <v>315</v>
      </c>
      <c r="B327" s="462" t="s">
        <v>324</v>
      </c>
      <c r="C327" s="462" t="s">
        <v>303</v>
      </c>
      <c r="D327" s="463"/>
      <c r="E327" s="464" t="s">
        <v>331</v>
      </c>
      <c r="F327" s="462" t="s">
        <v>345</v>
      </c>
      <c r="G327" s="462">
        <v>2019</v>
      </c>
      <c r="H327" s="460">
        <v>3</v>
      </c>
      <c r="I327" s="467">
        <v>9000000</v>
      </c>
      <c r="J327" s="466">
        <f t="shared" si="6"/>
        <v>27000000</v>
      </c>
      <c r="K327" s="467">
        <v>26718750</v>
      </c>
      <c r="L327" s="462">
        <v>3</v>
      </c>
      <c r="M327" s="462"/>
      <c r="N327" s="462"/>
      <c r="O327" s="462"/>
      <c r="R327" s="494"/>
      <c r="S327" s="488"/>
      <c r="T327" s="471"/>
    </row>
    <row r="328" spans="1:20" ht="12" customHeight="1" x14ac:dyDescent="0.2">
      <c r="A328" s="460">
        <v>316</v>
      </c>
      <c r="B328" s="462" t="s">
        <v>328</v>
      </c>
      <c r="C328" s="462" t="s">
        <v>353</v>
      </c>
      <c r="D328" s="463"/>
      <c r="E328" s="464" t="s">
        <v>331</v>
      </c>
      <c r="F328" s="462" t="s">
        <v>346</v>
      </c>
      <c r="G328" s="462">
        <v>2019</v>
      </c>
      <c r="H328" s="460">
        <v>1</v>
      </c>
      <c r="I328" s="467">
        <v>7145200</v>
      </c>
      <c r="J328" s="466">
        <f t="shared" si="6"/>
        <v>7145200</v>
      </c>
      <c r="K328" s="467">
        <v>7070770.833333333</v>
      </c>
      <c r="L328" s="462">
        <v>1</v>
      </c>
      <c r="M328" s="462"/>
      <c r="N328" s="462"/>
      <c r="O328" s="462"/>
      <c r="R328" s="494"/>
      <c r="S328" s="488"/>
      <c r="T328" s="471"/>
    </row>
    <row r="329" spans="1:20" ht="12" customHeight="1" x14ac:dyDescent="0.2">
      <c r="A329" s="460">
        <v>317</v>
      </c>
      <c r="B329" s="462" t="s">
        <v>324</v>
      </c>
      <c r="C329" s="462" t="s">
        <v>303</v>
      </c>
      <c r="D329" s="463"/>
      <c r="E329" s="464" t="s">
        <v>331</v>
      </c>
      <c r="F329" s="462" t="s">
        <v>347</v>
      </c>
      <c r="G329" s="462">
        <v>2019</v>
      </c>
      <c r="H329" s="460">
        <v>1</v>
      </c>
      <c r="I329" s="467">
        <v>10210200</v>
      </c>
      <c r="J329" s="466">
        <f t="shared" si="6"/>
        <v>10210200</v>
      </c>
      <c r="K329" s="467">
        <v>10103843.75</v>
      </c>
      <c r="L329" s="462">
        <v>1</v>
      </c>
      <c r="M329" s="462"/>
      <c r="N329" s="462"/>
      <c r="O329" s="462"/>
      <c r="R329" s="494"/>
      <c r="S329" s="488"/>
      <c r="T329" s="471"/>
    </row>
    <row r="330" spans="1:20" ht="12" customHeight="1" x14ac:dyDescent="0.2">
      <c r="A330" s="460">
        <v>318</v>
      </c>
      <c r="B330" s="462" t="s">
        <v>329</v>
      </c>
      <c r="C330" s="462" t="s">
        <v>355</v>
      </c>
      <c r="D330" s="463"/>
      <c r="E330" s="464" t="s">
        <v>1449</v>
      </c>
      <c r="F330" s="462" t="s">
        <v>348</v>
      </c>
      <c r="G330" s="462">
        <v>2019</v>
      </c>
      <c r="H330" s="460">
        <v>361</v>
      </c>
      <c r="I330" s="467">
        <v>1999000</v>
      </c>
      <c r="J330" s="466">
        <f t="shared" si="6"/>
        <v>721639000</v>
      </c>
      <c r="K330" s="467">
        <v>714121927.08333337</v>
      </c>
      <c r="L330" s="462">
        <v>361</v>
      </c>
      <c r="M330" s="462"/>
      <c r="N330" s="462"/>
      <c r="O330" s="462"/>
      <c r="P330" s="372" t="s">
        <v>2248</v>
      </c>
      <c r="R330" s="494"/>
      <c r="S330" s="488"/>
      <c r="T330" s="471"/>
    </row>
    <row r="331" spans="1:20" ht="12" customHeight="1" x14ac:dyDescent="0.2">
      <c r="A331" s="460">
        <v>319</v>
      </c>
      <c r="B331" s="462" t="s">
        <v>330</v>
      </c>
      <c r="C331" s="462" t="s">
        <v>303</v>
      </c>
      <c r="D331" s="463"/>
      <c r="E331" s="464" t="s">
        <v>1427</v>
      </c>
      <c r="F331" s="462" t="s">
        <v>349</v>
      </c>
      <c r="G331" s="462">
        <v>2019</v>
      </c>
      <c r="H331" s="460">
        <v>16</v>
      </c>
      <c r="I331" s="467">
        <v>9030000</v>
      </c>
      <c r="J331" s="466">
        <f t="shared" si="6"/>
        <v>144480000</v>
      </c>
      <c r="K331" s="467">
        <v>142975000</v>
      </c>
      <c r="L331" s="462">
        <v>16</v>
      </c>
      <c r="M331" s="462"/>
      <c r="N331" s="462"/>
      <c r="O331" s="462"/>
      <c r="R331" s="494"/>
      <c r="S331" s="488"/>
      <c r="T331" s="471"/>
    </row>
    <row r="332" spans="1:20" ht="12" customHeight="1" x14ac:dyDescent="0.2">
      <c r="A332" s="460">
        <v>320</v>
      </c>
      <c r="B332" s="462" t="s">
        <v>331</v>
      </c>
      <c r="C332" s="462" t="s">
        <v>354</v>
      </c>
      <c r="D332" s="463"/>
      <c r="E332" s="464" t="s">
        <v>1427</v>
      </c>
      <c r="F332" s="462" t="s">
        <v>350</v>
      </c>
      <c r="G332" s="462">
        <v>2019</v>
      </c>
      <c r="H332" s="460">
        <v>1</v>
      </c>
      <c r="I332" s="467">
        <v>17300000</v>
      </c>
      <c r="J332" s="466">
        <f t="shared" si="6"/>
        <v>17300000</v>
      </c>
      <c r="K332" s="467">
        <v>17119791.666666668</v>
      </c>
      <c r="L332" s="462">
        <v>1</v>
      </c>
      <c r="M332" s="462"/>
      <c r="N332" s="462"/>
      <c r="O332" s="462"/>
      <c r="R332" s="494"/>
      <c r="S332" s="488"/>
      <c r="T332" s="471"/>
    </row>
    <row r="333" spans="1:20" ht="12" customHeight="1" x14ac:dyDescent="0.2">
      <c r="A333" s="460">
        <v>321</v>
      </c>
      <c r="B333" s="462" t="s">
        <v>332</v>
      </c>
      <c r="C333" s="462" t="s">
        <v>356</v>
      </c>
      <c r="D333" s="463"/>
      <c r="E333" s="464" t="s">
        <v>1427</v>
      </c>
      <c r="F333" s="462" t="s">
        <v>351</v>
      </c>
      <c r="G333" s="462">
        <v>2019</v>
      </c>
      <c r="H333" s="460">
        <v>2</v>
      </c>
      <c r="I333" s="467">
        <v>98000000</v>
      </c>
      <c r="J333" s="466">
        <f t="shared" si="6"/>
        <v>196000000</v>
      </c>
      <c r="K333" s="467">
        <v>179666666.66666666</v>
      </c>
      <c r="L333" s="462">
        <v>2</v>
      </c>
      <c r="M333" s="462"/>
      <c r="N333" s="462"/>
      <c r="O333" s="462"/>
      <c r="R333" s="494"/>
      <c r="S333" s="488"/>
      <c r="T333" s="471"/>
    </row>
    <row r="334" spans="1:20" s="788" customFormat="1" ht="12" customHeight="1" x14ac:dyDescent="0.2">
      <c r="A334" s="782">
        <v>322</v>
      </c>
      <c r="B334" s="783" t="s">
        <v>1654</v>
      </c>
      <c r="C334" s="784" t="s">
        <v>353</v>
      </c>
      <c r="D334" s="785"/>
      <c r="E334" s="786" t="s">
        <v>1427</v>
      </c>
      <c r="F334" s="783" t="s">
        <v>1653</v>
      </c>
      <c r="G334" s="784">
        <v>2020</v>
      </c>
      <c r="H334" s="787">
        <v>1</v>
      </c>
      <c r="I334" s="486">
        <v>15200000</v>
      </c>
      <c r="J334" s="466">
        <f t="shared" ref="J334:J344" si="8">H334*I334</f>
        <v>15200000</v>
      </c>
      <c r="K334" s="467"/>
      <c r="L334" s="784">
        <v>1</v>
      </c>
      <c r="M334" s="784"/>
      <c r="N334" s="784"/>
      <c r="O334" s="784"/>
      <c r="R334" s="494"/>
      <c r="S334" s="488"/>
      <c r="T334" s="471"/>
    </row>
    <row r="335" spans="1:20" ht="12" customHeight="1" x14ac:dyDescent="0.2">
      <c r="A335" s="460">
        <v>323</v>
      </c>
      <c r="B335" s="496" t="s">
        <v>311</v>
      </c>
      <c r="C335" s="464" t="s">
        <v>352</v>
      </c>
      <c r="D335" s="463"/>
      <c r="E335" s="464" t="s">
        <v>1427</v>
      </c>
      <c r="F335" s="496" t="s">
        <v>1667</v>
      </c>
      <c r="G335" s="462">
        <v>2020</v>
      </c>
      <c r="H335" s="474">
        <v>3</v>
      </c>
      <c r="I335" s="475">
        <v>6750000</v>
      </c>
      <c r="J335" s="466">
        <f t="shared" si="8"/>
        <v>20250000</v>
      </c>
      <c r="K335" s="467"/>
      <c r="L335" s="462">
        <v>3</v>
      </c>
      <c r="M335" s="462"/>
      <c r="N335" s="462"/>
      <c r="O335" s="462"/>
      <c r="R335" s="494"/>
      <c r="S335" s="488"/>
      <c r="T335" s="471"/>
    </row>
    <row r="336" spans="1:20" ht="12" customHeight="1" x14ac:dyDescent="0.2">
      <c r="A336" s="460">
        <v>324</v>
      </c>
      <c r="B336" s="473" t="s">
        <v>1655</v>
      </c>
      <c r="C336" s="473" t="s">
        <v>1664</v>
      </c>
      <c r="D336" s="463"/>
      <c r="E336" s="464" t="s">
        <v>1427</v>
      </c>
      <c r="F336" s="473" t="s">
        <v>1668</v>
      </c>
      <c r="G336" s="462">
        <v>2020</v>
      </c>
      <c r="H336" s="474">
        <v>6</v>
      </c>
      <c r="I336" s="475">
        <v>82300</v>
      </c>
      <c r="J336" s="466">
        <f t="shared" si="8"/>
        <v>493800</v>
      </c>
      <c r="K336" s="467"/>
      <c r="L336" s="462">
        <v>6</v>
      </c>
      <c r="M336" s="462"/>
      <c r="N336" s="462"/>
      <c r="O336" s="462"/>
      <c r="R336" s="494"/>
      <c r="S336" s="488"/>
      <c r="T336" s="471"/>
    </row>
    <row r="337" spans="1:20" ht="12" customHeight="1" x14ac:dyDescent="0.2">
      <c r="A337" s="460">
        <v>325</v>
      </c>
      <c r="B337" s="473" t="s">
        <v>1656</v>
      </c>
      <c r="C337" s="473" t="s">
        <v>1665</v>
      </c>
      <c r="D337" s="463"/>
      <c r="E337" s="464" t="s">
        <v>1427</v>
      </c>
      <c r="F337" s="473" t="s">
        <v>1669</v>
      </c>
      <c r="G337" s="462">
        <v>2020</v>
      </c>
      <c r="H337" s="474">
        <v>5</v>
      </c>
      <c r="I337" s="475">
        <v>2918000</v>
      </c>
      <c r="J337" s="466">
        <f t="shared" si="8"/>
        <v>14590000</v>
      </c>
      <c r="K337" s="467"/>
      <c r="L337" s="462">
        <v>5</v>
      </c>
      <c r="M337" s="462"/>
      <c r="N337" s="462"/>
      <c r="O337" s="462"/>
      <c r="R337" s="494"/>
      <c r="S337" s="488"/>
      <c r="T337" s="471"/>
    </row>
    <row r="338" spans="1:20" ht="12" customHeight="1" x14ac:dyDescent="0.2">
      <c r="A338" s="460">
        <v>326</v>
      </c>
      <c r="B338" s="473" t="s">
        <v>1657</v>
      </c>
      <c r="C338" s="473" t="s">
        <v>1665</v>
      </c>
      <c r="D338" s="463"/>
      <c r="E338" s="464" t="s">
        <v>1427</v>
      </c>
      <c r="F338" s="473" t="s">
        <v>1657</v>
      </c>
      <c r="G338" s="462">
        <v>2020</v>
      </c>
      <c r="H338" s="474">
        <v>10</v>
      </c>
      <c r="I338" s="475">
        <v>158500</v>
      </c>
      <c r="J338" s="466">
        <f t="shared" si="8"/>
        <v>1585000</v>
      </c>
      <c r="K338" s="467"/>
      <c r="L338" s="462">
        <v>10</v>
      </c>
      <c r="M338" s="462"/>
      <c r="N338" s="462"/>
      <c r="O338" s="462"/>
      <c r="R338" s="494"/>
      <c r="S338" s="488"/>
      <c r="T338" s="471"/>
    </row>
    <row r="339" spans="1:20" ht="12" customHeight="1" x14ac:dyDescent="0.2">
      <c r="A339" s="460">
        <v>327</v>
      </c>
      <c r="B339" s="473" t="s">
        <v>1658</v>
      </c>
      <c r="C339" s="473" t="s">
        <v>1566</v>
      </c>
      <c r="D339" s="463"/>
      <c r="E339" s="464" t="s">
        <v>1427</v>
      </c>
      <c r="F339" s="473" t="s">
        <v>1561</v>
      </c>
      <c r="G339" s="462">
        <v>2020</v>
      </c>
      <c r="H339" s="474">
        <v>25</v>
      </c>
      <c r="I339" s="475">
        <v>137000</v>
      </c>
      <c r="J339" s="466">
        <f t="shared" si="8"/>
        <v>3425000</v>
      </c>
      <c r="K339" s="467"/>
      <c r="L339" s="462">
        <v>25</v>
      </c>
      <c r="M339" s="462"/>
      <c r="N339" s="462"/>
      <c r="O339" s="462"/>
      <c r="R339" s="494"/>
      <c r="S339" s="488"/>
      <c r="T339" s="471"/>
    </row>
    <row r="340" spans="1:20" ht="12" customHeight="1" x14ac:dyDescent="0.2">
      <c r="A340" s="460">
        <v>328</v>
      </c>
      <c r="B340" s="473" t="s">
        <v>1659</v>
      </c>
      <c r="C340" s="473" t="s">
        <v>1568</v>
      </c>
      <c r="D340" s="463"/>
      <c r="E340" s="464" t="s">
        <v>1427</v>
      </c>
      <c r="F340" s="473" t="s">
        <v>1563</v>
      </c>
      <c r="G340" s="462">
        <v>2020</v>
      </c>
      <c r="H340" s="474">
        <v>20</v>
      </c>
      <c r="I340" s="475">
        <v>49500</v>
      </c>
      <c r="J340" s="466">
        <f t="shared" si="8"/>
        <v>990000</v>
      </c>
      <c r="K340" s="467"/>
      <c r="L340" s="462">
        <v>20</v>
      </c>
      <c r="M340" s="462"/>
      <c r="N340" s="462"/>
      <c r="O340" s="462"/>
      <c r="R340" s="494"/>
      <c r="S340" s="488"/>
      <c r="T340" s="471"/>
    </row>
    <row r="341" spans="1:20" ht="12" customHeight="1" x14ac:dyDescent="0.2">
      <c r="A341" s="460">
        <v>329</v>
      </c>
      <c r="B341" s="473" t="s">
        <v>1660</v>
      </c>
      <c r="C341" s="473" t="s">
        <v>303</v>
      </c>
      <c r="D341" s="463"/>
      <c r="E341" s="464" t="s">
        <v>1427</v>
      </c>
      <c r="F341" s="473" t="s">
        <v>1670</v>
      </c>
      <c r="G341" s="462">
        <v>2020</v>
      </c>
      <c r="H341" s="474">
        <v>4</v>
      </c>
      <c r="I341" s="475">
        <v>9850000</v>
      </c>
      <c r="J341" s="466">
        <f t="shared" si="8"/>
        <v>39400000</v>
      </c>
      <c r="K341" s="467"/>
      <c r="L341" s="462">
        <v>4</v>
      </c>
      <c r="M341" s="462"/>
      <c r="N341" s="462"/>
      <c r="O341" s="462"/>
      <c r="R341" s="494"/>
      <c r="S341" s="488"/>
      <c r="T341" s="471"/>
    </row>
    <row r="342" spans="1:20" ht="12" customHeight="1" x14ac:dyDescent="0.2">
      <c r="A342" s="460">
        <v>330</v>
      </c>
      <c r="B342" s="473" t="s">
        <v>326</v>
      </c>
      <c r="C342" s="473" t="s">
        <v>1666</v>
      </c>
      <c r="D342" s="463"/>
      <c r="E342" s="464" t="s">
        <v>1427</v>
      </c>
      <c r="F342" s="473" t="s">
        <v>1671</v>
      </c>
      <c r="G342" s="462">
        <v>2020</v>
      </c>
      <c r="H342" s="474">
        <v>1</v>
      </c>
      <c r="I342" s="475">
        <v>3850000</v>
      </c>
      <c r="J342" s="466">
        <f t="shared" si="8"/>
        <v>3850000</v>
      </c>
      <c r="K342" s="467"/>
      <c r="L342" s="462">
        <v>1</v>
      </c>
      <c r="M342" s="462"/>
      <c r="N342" s="462"/>
      <c r="O342" s="462"/>
      <c r="R342" s="494"/>
      <c r="S342" s="488"/>
      <c r="T342" s="471"/>
    </row>
    <row r="343" spans="1:20" ht="12" customHeight="1" x14ac:dyDescent="0.2">
      <c r="A343" s="460">
        <v>331</v>
      </c>
      <c r="B343" s="473" t="s">
        <v>1661</v>
      </c>
      <c r="C343" s="473" t="s">
        <v>356</v>
      </c>
      <c r="D343" s="463"/>
      <c r="E343" s="464" t="s">
        <v>1676</v>
      </c>
      <c r="F343" s="473" t="s">
        <v>1672</v>
      </c>
      <c r="G343" s="462">
        <v>2020</v>
      </c>
      <c r="H343" s="474">
        <v>10</v>
      </c>
      <c r="I343" s="475">
        <v>950000</v>
      </c>
      <c r="J343" s="466">
        <f t="shared" si="8"/>
        <v>9500000</v>
      </c>
      <c r="K343" s="467"/>
      <c r="L343" s="462">
        <v>10</v>
      </c>
      <c r="M343" s="462"/>
      <c r="N343" s="462"/>
      <c r="O343" s="462"/>
      <c r="R343" s="494"/>
      <c r="S343" s="488"/>
      <c r="T343" s="471"/>
    </row>
    <row r="344" spans="1:20" ht="12" customHeight="1" x14ac:dyDescent="0.2">
      <c r="A344" s="460">
        <v>332</v>
      </c>
      <c r="B344" s="473" t="s">
        <v>1662</v>
      </c>
      <c r="C344" s="473" t="s">
        <v>1567</v>
      </c>
      <c r="D344" s="463"/>
      <c r="E344" s="464" t="s">
        <v>1427</v>
      </c>
      <c r="F344" s="473" t="s">
        <v>1662</v>
      </c>
      <c r="G344" s="462">
        <v>2020</v>
      </c>
      <c r="H344" s="474">
        <v>1</v>
      </c>
      <c r="I344" s="475">
        <v>154100</v>
      </c>
      <c r="J344" s="466">
        <f t="shared" si="8"/>
        <v>154100</v>
      </c>
      <c r="K344" s="467"/>
      <c r="L344" s="462">
        <v>1</v>
      </c>
      <c r="M344" s="462"/>
      <c r="N344" s="462"/>
      <c r="O344" s="462"/>
      <c r="R344" s="494"/>
      <c r="S344" s="488"/>
      <c r="T344" s="471"/>
    </row>
    <row r="345" spans="1:20" ht="12" customHeight="1" x14ac:dyDescent="0.2">
      <c r="A345" s="460">
        <v>333</v>
      </c>
      <c r="B345" s="473" t="s">
        <v>1656</v>
      </c>
      <c r="C345" s="473" t="s">
        <v>1567</v>
      </c>
      <c r="D345" s="463"/>
      <c r="E345" s="464" t="s">
        <v>1427</v>
      </c>
      <c r="F345" s="473" t="s">
        <v>1673</v>
      </c>
      <c r="G345" s="462">
        <v>2020</v>
      </c>
      <c r="H345" s="474">
        <v>4</v>
      </c>
      <c r="I345" s="475">
        <v>278300</v>
      </c>
      <c r="J345" s="466">
        <f t="shared" ref="J345:J377" si="9">H345*I345</f>
        <v>1113200</v>
      </c>
      <c r="K345" s="467"/>
      <c r="L345" s="462">
        <v>4</v>
      </c>
      <c r="M345" s="462"/>
      <c r="N345" s="462"/>
      <c r="O345" s="462"/>
      <c r="R345" s="494"/>
      <c r="S345" s="488"/>
      <c r="T345" s="471"/>
    </row>
    <row r="346" spans="1:20" ht="12" customHeight="1" x14ac:dyDescent="0.2">
      <c r="A346" s="460">
        <v>334</v>
      </c>
      <c r="B346" s="473" t="s">
        <v>1656</v>
      </c>
      <c r="C346" s="473" t="s">
        <v>1567</v>
      </c>
      <c r="D346" s="463"/>
      <c r="E346" s="464" t="s">
        <v>1427</v>
      </c>
      <c r="F346" s="473" t="s">
        <v>1562</v>
      </c>
      <c r="G346" s="462">
        <v>2020</v>
      </c>
      <c r="H346" s="474">
        <v>12</v>
      </c>
      <c r="I346" s="475">
        <v>52500</v>
      </c>
      <c r="J346" s="466">
        <f t="shared" si="9"/>
        <v>630000</v>
      </c>
      <c r="K346" s="467"/>
      <c r="L346" s="462">
        <v>12</v>
      </c>
      <c r="M346" s="462"/>
      <c r="N346" s="462"/>
      <c r="O346" s="462"/>
      <c r="R346" s="494"/>
      <c r="S346" s="488"/>
      <c r="T346" s="471"/>
    </row>
    <row r="347" spans="1:20" ht="12" customHeight="1" x14ac:dyDescent="0.2">
      <c r="A347" s="460">
        <v>335</v>
      </c>
      <c r="B347" s="473" t="s">
        <v>1659</v>
      </c>
      <c r="C347" s="473" t="s">
        <v>1568</v>
      </c>
      <c r="D347" s="463"/>
      <c r="E347" s="464" t="s">
        <v>1427</v>
      </c>
      <c r="F347" s="473" t="s">
        <v>1674</v>
      </c>
      <c r="G347" s="462">
        <v>2020</v>
      </c>
      <c r="H347" s="474">
        <v>5</v>
      </c>
      <c r="I347" s="475">
        <v>165000</v>
      </c>
      <c r="J347" s="466">
        <f t="shared" si="9"/>
        <v>825000</v>
      </c>
      <c r="K347" s="467"/>
      <c r="L347" s="462">
        <v>5</v>
      </c>
      <c r="M347" s="462"/>
      <c r="N347" s="462"/>
      <c r="O347" s="462"/>
      <c r="R347" s="494"/>
      <c r="S347" s="488"/>
      <c r="T347" s="471"/>
    </row>
    <row r="348" spans="1:20" ht="12" customHeight="1" x14ac:dyDescent="0.2">
      <c r="A348" s="460">
        <v>336</v>
      </c>
      <c r="B348" s="473" t="s">
        <v>1663</v>
      </c>
      <c r="C348" s="473" t="s">
        <v>1567</v>
      </c>
      <c r="D348" s="463"/>
      <c r="E348" s="464" t="s">
        <v>1427</v>
      </c>
      <c r="F348" s="473" t="s">
        <v>1675</v>
      </c>
      <c r="G348" s="462">
        <v>2020</v>
      </c>
      <c r="H348" s="474">
        <v>1</v>
      </c>
      <c r="I348" s="475">
        <v>120000</v>
      </c>
      <c r="J348" s="466">
        <f t="shared" si="9"/>
        <v>120000</v>
      </c>
      <c r="K348" s="467"/>
      <c r="L348" s="462">
        <v>1</v>
      </c>
      <c r="M348" s="462"/>
      <c r="N348" s="462"/>
      <c r="O348" s="462"/>
      <c r="R348" s="494"/>
      <c r="S348" s="488"/>
      <c r="T348" s="471"/>
    </row>
    <row r="349" spans="1:20" ht="12" customHeight="1" x14ac:dyDescent="0.2">
      <c r="A349" s="460">
        <v>337</v>
      </c>
      <c r="B349" s="476" t="s">
        <v>1658</v>
      </c>
      <c r="C349" s="476" t="s">
        <v>1566</v>
      </c>
      <c r="D349" s="497"/>
      <c r="E349" s="498" t="s">
        <v>1427</v>
      </c>
      <c r="F349" s="477" t="s">
        <v>1561</v>
      </c>
      <c r="G349" s="499">
        <v>2020</v>
      </c>
      <c r="H349" s="500">
        <v>60</v>
      </c>
      <c r="I349" s="501">
        <v>137000</v>
      </c>
      <c r="J349" s="466">
        <f t="shared" si="9"/>
        <v>8220000</v>
      </c>
      <c r="K349" s="467"/>
      <c r="L349" s="462">
        <v>60</v>
      </c>
      <c r="M349" s="462"/>
      <c r="N349" s="462"/>
      <c r="O349" s="462"/>
      <c r="R349" s="494"/>
      <c r="S349" s="488"/>
      <c r="T349" s="471"/>
    </row>
    <row r="350" spans="1:20" ht="12" customHeight="1" x14ac:dyDescent="0.2">
      <c r="A350" s="460">
        <v>338</v>
      </c>
      <c r="B350" s="473" t="s">
        <v>1656</v>
      </c>
      <c r="C350" s="473" t="s">
        <v>1567</v>
      </c>
      <c r="D350" s="463"/>
      <c r="E350" s="464" t="s">
        <v>1427</v>
      </c>
      <c r="F350" s="478" t="s">
        <v>1562</v>
      </c>
      <c r="G350" s="462">
        <v>2020</v>
      </c>
      <c r="H350" s="460">
        <v>30</v>
      </c>
      <c r="I350" s="467">
        <v>52500</v>
      </c>
      <c r="J350" s="466">
        <f t="shared" si="9"/>
        <v>1575000</v>
      </c>
      <c r="K350" s="467"/>
      <c r="L350" s="462">
        <v>30</v>
      </c>
      <c r="M350" s="462"/>
      <c r="N350" s="462"/>
      <c r="O350" s="462"/>
      <c r="R350" s="494"/>
      <c r="S350" s="488"/>
      <c r="T350" s="471"/>
    </row>
    <row r="351" spans="1:20" ht="12" customHeight="1" x14ac:dyDescent="0.2">
      <c r="A351" s="460">
        <v>339</v>
      </c>
      <c r="B351" s="473" t="s">
        <v>1659</v>
      </c>
      <c r="C351" s="473" t="s">
        <v>1568</v>
      </c>
      <c r="D351" s="463"/>
      <c r="E351" s="464" t="s">
        <v>1427</v>
      </c>
      <c r="F351" s="479" t="s">
        <v>1563</v>
      </c>
      <c r="G351" s="462">
        <v>2020</v>
      </c>
      <c r="H351" s="460">
        <v>60</v>
      </c>
      <c r="I351" s="467">
        <v>49500</v>
      </c>
      <c r="J351" s="466">
        <f t="shared" si="9"/>
        <v>2970000</v>
      </c>
      <c r="K351" s="467"/>
      <c r="L351" s="462">
        <v>60</v>
      </c>
      <c r="M351" s="462"/>
      <c r="N351" s="462"/>
      <c r="O351" s="462"/>
      <c r="R351" s="494"/>
      <c r="S351" s="488"/>
      <c r="T351" s="471"/>
    </row>
    <row r="352" spans="1:20" ht="12" customHeight="1" x14ac:dyDescent="0.2">
      <c r="A352" s="460">
        <v>340</v>
      </c>
      <c r="B352" s="473" t="s">
        <v>1677</v>
      </c>
      <c r="C352" s="502" t="s">
        <v>1569</v>
      </c>
      <c r="D352" s="463"/>
      <c r="E352" s="464" t="s">
        <v>1427</v>
      </c>
      <c r="F352" s="479" t="s">
        <v>1564</v>
      </c>
      <c r="G352" s="462">
        <v>2020</v>
      </c>
      <c r="H352" s="460">
        <v>1</v>
      </c>
      <c r="I352" s="467">
        <v>7500000</v>
      </c>
      <c r="J352" s="466">
        <f t="shared" si="9"/>
        <v>7500000</v>
      </c>
      <c r="K352" s="467"/>
      <c r="L352" s="462">
        <v>1</v>
      </c>
      <c r="M352" s="462"/>
      <c r="N352" s="462"/>
      <c r="O352" s="462"/>
      <c r="R352" s="494"/>
      <c r="S352" s="488"/>
      <c r="T352" s="471"/>
    </row>
    <row r="353" spans="1:20" ht="12" customHeight="1" x14ac:dyDescent="0.2">
      <c r="A353" s="460">
        <v>341</v>
      </c>
      <c r="B353" s="473" t="s">
        <v>1619</v>
      </c>
      <c r="C353" s="462" t="s">
        <v>1646</v>
      </c>
      <c r="D353" s="463"/>
      <c r="E353" s="464" t="s">
        <v>1459</v>
      </c>
      <c r="F353" s="473" t="s">
        <v>1619</v>
      </c>
      <c r="G353" s="462">
        <v>2020</v>
      </c>
      <c r="H353" s="460">
        <v>2</v>
      </c>
      <c r="I353" s="462">
        <v>11000</v>
      </c>
      <c r="J353" s="466">
        <f t="shared" si="9"/>
        <v>22000</v>
      </c>
      <c r="K353" s="462"/>
      <c r="L353" s="460">
        <f t="shared" ref="L353:L374" si="10">H353</f>
        <v>2</v>
      </c>
      <c r="M353" s="462"/>
      <c r="N353" s="462"/>
      <c r="O353" s="462"/>
      <c r="R353" s="494"/>
      <c r="S353" s="488"/>
      <c r="T353" s="471"/>
    </row>
    <row r="354" spans="1:20" ht="12" customHeight="1" x14ac:dyDescent="0.2">
      <c r="A354" s="460">
        <v>342</v>
      </c>
      <c r="B354" s="473" t="s">
        <v>1620</v>
      </c>
      <c r="C354" s="462" t="s">
        <v>1646</v>
      </c>
      <c r="D354" s="463"/>
      <c r="E354" s="464" t="s">
        <v>1459</v>
      </c>
      <c r="F354" s="473" t="s">
        <v>1620</v>
      </c>
      <c r="G354" s="462">
        <v>2020</v>
      </c>
      <c r="H354" s="460">
        <v>2</v>
      </c>
      <c r="I354" s="462">
        <v>23500</v>
      </c>
      <c r="J354" s="466">
        <f t="shared" si="9"/>
        <v>47000</v>
      </c>
      <c r="K354" s="462"/>
      <c r="L354" s="460">
        <f t="shared" si="10"/>
        <v>2</v>
      </c>
      <c r="M354" s="462"/>
      <c r="N354" s="462"/>
      <c r="O354" s="462"/>
      <c r="R354" s="494"/>
      <c r="S354" s="488"/>
      <c r="T354" s="471"/>
    </row>
    <row r="355" spans="1:20" ht="12" customHeight="1" x14ac:dyDescent="0.2">
      <c r="A355" s="460">
        <v>343</v>
      </c>
      <c r="B355" s="473" t="s">
        <v>1621</v>
      </c>
      <c r="C355" s="462" t="s">
        <v>1646</v>
      </c>
      <c r="D355" s="463"/>
      <c r="E355" s="464" t="s">
        <v>1459</v>
      </c>
      <c r="F355" s="473" t="s">
        <v>1621</v>
      </c>
      <c r="G355" s="462">
        <v>2020</v>
      </c>
      <c r="H355" s="460">
        <v>2</v>
      </c>
      <c r="I355" s="462">
        <v>49600</v>
      </c>
      <c r="J355" s="466">
        <f t="shared" si="9"/>
        <v>99200</v>
      </c>
      <c r="K355" s="462"/>
      <c r="L355" s="460">
        <f t="shared" si="10"/>
        <v>2</v>
      </c>
      <c r="M355" s="462"/>
      <c r="N355" s="462"/>
      <c r="O355" s="462"/>
      <c r="R355" s="494"/>
      <c r="S355" s="488"/>
      <c r="T355" s="471"/>
    </row>
    <row r="356" spans="1:20" ht="12" customHeight="1" x14ac:dyDescent="0.2">
      <c r="A356" s="460">
        <v>344</v>
      </c>
      <c r="B356" s="473" t="s">
        <v>1622</v>
      </c>
      <c r="C356" s="462" t="s">
        <v>1646</v>
      </c>
      <c r="D356" s="463"/>
      <c r="E356" s="464" t="s">
        <v>1459</v>
      </c>
      <c r="F356" s="473" t="s">
        <v>1622</v>
      </c>
      <c r="G356" s="462">
        <v>2020</v>
      </c>
      <c r="H356" s="460">
        <v>2</v>
      </c>
      <c r="I356" s="462">
        <v>67000</v>
      </c>
      <c r="J356" s="466">
        <f t="shared" si="9"/>
        <v>134000</v>
      </c>
      <c r="K356" s="462"/>
      <c r="L356" s="460">
        <f t="shared" si="10"/>
        <v>2</v>
      </c>
      <c r="M356" s="462"/>
      <c r="N356" s="462"/>
      <c r="O356" s="462"/>
      <c r="R356" s="494"/>
      <c r="S356" s="488"/>
      <c r="T356" s="471"/>
    </row>
    <row r="357" spans="1:20" ht="12" customHeight="1" x14ac:dyDescent="0.2">
      <c r="A357" s="460">
        <v>345</v>
      </c>
      <c r="B357" s="473" t="s">
        <v>1623</v>
      </c>
      <c r="C357" s="462" t="s">
        <v>1646</v>
      </c>
      <c r="D357" s="463"/>
      <c r="E357" s="464" t="s">
        <v>1459</v>
      </c>
      <c r="F357" s="473" t="s">
        <v>1623</v>
      </c>
      <c r="G357" s="462">
        <v>2020</v>
      </c>
      <c r="H357" s="460">
        <v>2</v>
      </c>
      <c r="I357" s="462">
        <v>87500</v>
      </c>
      <c r="J357" s="466">
        <f t="shared" si="9"/>
        <v>175000</v>
      </c>
      <c r="K357" s="462"/>
      <c r="L357" s="460">
        <f t="shared" si="10"/>
        <v>2</v>
      </c>
      <c r="M357" s="462"/>
      <c r="N357" s="462"/>
      <c r="O357" s="462"/>
      <c r="R357" s="494"/>
      <c r="S357" s="488"/>
      <c r="T357" s="471"/>
    </row>
    <row r="358" spans="1:20" ht="12" customHeight="1" x14ac:dyDescent="0.2">
      <c r="A358" s="460">
        <v>346</v>
      </c>
      <c r="B358" s="473" t="s">
        <v>1624</v>
      </c>
      <c r="C358" s="462" t="s">
        <v>1646</v>
      </c>
      <c r="D358" s="463"/>
      <c r="E358" s="464" t="s">
        <v>1459</v>
      </c>
      <c r="F358" s="473" t="s">
        <v>1624</v>
      </c>
      <c r="G358" s="462">
        <v>2020</v>
      </c>
      <c r="H358" s="460">
        <v>2</v>
      </c>
      <c r="I358" s="462">
        <v>117000</v>
      </c>
      <c r="J358" s="466">
        <f t="shared" si="9"/>
        <v>234000</v>
      </c>
      <c r="K358" s="462"/>
      <c r="L358" s="460">
        <f t="shared" si="10"/>
        <v>2</v>
      </c>
      <c r="M358" s="462"/>
      <c r="N358" s="462"/>
      <c r="O358" s="462"/>
      <c r="R358" s="494"/>
      <c r="S358" s="488"/>
      <c r="T358" s="471"/>
    </row>
    <row r="359" spans="1:20" ht="12" customHeight="1" x14ac:dyDescent="0.2">
      <c r="A359" s="460">
        <v>347</v>
      </c>
      <c r="B359" s="473" t="s">
        <v>1625</v>
      </c>
      <c r="C359" s="462" t="s">
        <v>1646</v>
      </c>
      <c r="D359" s="463"/>
      <c r="E359" s="464" t="s">
        <v>1459</v>
      </c>
      <c r="F359" s="473" t="s">
        <v>1625</v>
      </c>
      <c r="G359" s="462">
        <v>2020</v>
      </c>
      <c r="H359" s="460">
        <v>2</v>
      </c>
      <c r="I359" s="462">
        <v>182000</v>
      </c>
      <c r="J359" s="466">
        <f t="shared" si="9"/>
        <v>364000</v>
      </c>
      <c r="K359" s="462"/>
      <c r="L359" s="460">
        <f t="shared" si="10"/>
        <v>2</v>
      </c>
      <c r="M359" s="462"/>
      <c r="N359" s="462"/>
      <c r="O359" s="462"/>
      <c r="R359" s="494"/>
      <c r="S359" s="488"/>
      <c r="T359" s="471"/>
    </row>
    <row r="360" spans="1:20" ht="12" customHeight="1" x14ac:dyDescent="0.2">
      <c r="A360" s="460">
        <v>348</v>
      </c>
      <c r="B360" s="473" t="s">
        <v>1626</v>
      </c>
      <c r="C360" s="462" t="s">
        <v>1646</v>
      </c>
      <c r="D360" s="463"/>
      <c r="E360" s="464" t="s">
        <v>1459</v>
      </c>
      <c r="F360" s="473" t="s">
        <v>1626</v>
      </c>
      <c r="G360" s="462">
        <v>2020</v>
      </c>
      <c r="H360" s="460">
        <v>2</v>
      </c>
      <c r="I360" s="462">
        <v>339000</v>
      </c>
      <c r="J360" s="466">
        <f t="shared" si="9"/>
        <v>678000</v>
      </c>
      <c r="K360" s="462"/>
      <c r="L360" s="460">
        <f t="shared" si="10"/>
        <v>2</v>
      </c>
      <c r="M360" s="462"/>
      <c r="N360" s="462"/>
      <c r="O360" s="462"/>
      <c r="R360" s="494"/>
      <c r="S360" s="488"/>
      <c r="T360" s="471"/>
    </row>
    <row r="361" spans="1:20" ht="12" customHeight="1" x14ac:dyDescent="0.2">
      <c r="A361" s="460">
        <v>349</v>
      </c>
      <c r="B361" s="473" t="s">
        <v>1627</v>
      </c>
      <c r="C361" s="462" t="s">
        <v>1646</v>
      </c>
      <c r="D361" s="463"/>
      <c r="E361" s="464" t="s">
        <v>1459</v>
      </c>
      <c r="F361" s="473" t="s">
        <v>1627</v>
      </c>
      <c r="G361" s="462">
        <v>2020</v>
      </c>
      <c r="H361" s="460">
        <v>2</v>
      </c>
      <c r="I361" s="462">
        <v>33000</v>
      </c>
      <c r="J361" s="466">
        <f t="shared" si="9"/>
        <v>66000</v>
      </c>
      <c r="K361" s="462"/>
      <c r="L361" s="460">
        <f t="shared" si="10"/>
        <v>2</v>
      </c>
      <c r="M361" s="462"/>
      <c r="N361" s="462"/>
      <c r="O361" s="462"/>
      <c r="R361" s="494"/>
      <c r="S361" s="488"/>
      <c r="T361" s="471"/>
    </row>
    <row r="362" spans="1:20" ht="12" customHeight="1" x14ac:dyDescent="0.2">
      <c r="A362" s="460">
        <v>350</v>
      </c>
      <c r="B362" s="473" t="s">
        <v>1628</v>
      </c>
      <c r="C362" s="462" t="s">
        <v>1646</v>
      </c>
      <c r="D362" s="463"/>
      <c r="E362" s="464" t="s">
        <v>1459</v>
      </c>
      <c r="F362" s="473" t="s">
        <v>1628</v>
      </c>
      <c r="G362" s="462">
        <v>2020</v>
      </c>
      <c r="H362" s="460">
        <v>2</v>
      </c>
      <c r="I362" s="462">
        <v>34650</v>
      </c>
      <c r="J362" s="466">
        <f t="shared" si="9"/>
        <v>69300</v>
      </c>
      <c r="K362" s="462"/>
      <c r="L362" s="460">
        <f t="shared" si="10"/>
        <v>2</v>
      </c>
      <c r="M362" s="462"/>
      <c r="N362" s="462"/>
      <c r="O362" s="462"/>
      <c r="R362" s="494"/>
      <c r="S362" s="488"/>
      <c r="T362" s="471"/>
    </row>
    <row r="363" spans="1:20" ht="12" customHeight="1" x14ac:dyDescent="0.2">
      <c r="A363" s="460">
        <v>351</v>
      </c>
      <c r="B363" s="473" t="s">
        <v>1629</v>
      </c>
      <c r="C363" s="462" t="s">
        <v>1646</v>
      </c>
      <c r="D363" s="463"/>
      <c r="E363" s="464" t="s">
        <v>1459</v>
      </c>
      <c r="F363" s="473" t="s">
        <v>1629</v>
      </c>
      <c r="G363" s="462">
        <v>2020</v>
      </c>
      <c r="H363" s="460">
        <v>2</v>
      </c>
      <c r="I363" s="462">
        <v>31000</v>
      </c>
      <c r="J363" s="466">
        <f t="shared" si="9"/>
        <v>62000</v>
      </c>
      <c r="K363" s="462"/>
      <c r="L363" s="460">
        <f t="shared" si="10"/>
        <v>2</v>
      </c>
      <c r="M363" s="462"/>
      <c r="N363" s="462"/>
      <c r="O363" s="462"/>
      <c r="R363" s="494"/>
      <c r="S363" s="488"/>
      <c r="T363" s="471"/>
    </row>
    <row r="364" spans="1:20" ht="12" customHeight="1" x14ac:dyDescent="0.2">
      <c r="A364" s="460">
        <v>352</v>
      </c>
      <c r="B364" s="473" t="s">
        <v>1630</v>
      </c>
      <c r="C364" s="462" t="s">
        <v>1646</v>
      </c>
      <c r="D364" s="463"/>
      <c r="E364" s="464" t="s">
        <v>1459</v>
      </c>
      <c r="F364" s="473" t="s">
        <v>1630</v>
      </c>
      <c r="G364" s="462">
        <v>2020</v>
      </c>
      <c r="H364" s="460">
        <v>2</v>
      </c>
      <c r="I364" s="462">
        <v>38750</v>
      </c>
      <c r="J364" s="466">
        <f t="shared" si="9"/>
        <v>77500</v>
      </c>
      <c r="K364" s="462"/>
      <c r="L364" s="460">
        <f t="shared" si="10"/>
        <v>2</v>
      </c>
      <c r="M364" s="462"/>
      <c r="N364" s="462"/>
      <c r="O364" s="462"/>
      <c r="R364" s="494"/>
      <c r="S364" s="488"/>
      <c r="T364" s="471"/>
    </row>
    <row r="365" spans="1:20" ht="12" customHeight="1" x14ac:dyDescent="0.2">
      <c r="A365" s="460">
        <v>353</v>
      </c>
      <c r="B365" s="473" t="s">
        <v>1631</v>
      </c>
      <c r="C365" s="462" t="s">
        <v>1646</v>
      </c>
      <c r="D365" s="463"/>
      <c r="E365" s="464" t="s">
        <v>1459</v>
      </c>
      <c r="F365" s="473" t="s">
        <v>1631</v>
      </c>
      <c r="G365" s="462">
        <v>2020</v>
      </c>
      <c r="H365" s="460">
        <v>1</v>
      </c>
      <c r="I365" s="462">
        <v>596800</v>
      </c>
      <c r="J365" s="466">
        <f t="shared" si="9"/>
        <v>596800</v>
      </c>
      <c r="K365" s="462"/>
      <c r="L365" s="460">
        <f t="shared" si="10"/>
        <v>1</v>
      </c>
      <c r="M365" s="462"/>
      <c r="N365" s="462"/>
      <c r="O365" s="462"/>
      <c r="R365" s="494"/>
      <c r="S365" s="488"/>
      <c r="T365" s="471"/>
    </row>
    <row r="366" spans="1:20" ht="12" customHeight="1" x14ac:dyDescent="0.2">
      <c r="A366" s="460">
        <v>354</v>
      </c>
      <c r="B366" s="473" t="s">
        <v>1688</v>
      </c>
      <c r="C366" s="691" t="s">
        <v>1647</v>
      </c>
      <c r="D366" s="463"/>
      <c r="E366" s="464" t="s">
        <v>331</v>
      </c>
      <c r="F366" s="473" t="s">
        <v>1688</v>
      </c>
      <c r="G366" s="462">
        <v>2020</v>
      </c>
      <c r="H366" s="460">
        <v>1</v>
      </c>
      <c r="I366" s="462">
        <v>20900000</v>
      </c>
      <c r="J366" s="466">
        <f t="shared" si="9"/>
        <v>20900000</v>
      </c>
      <c r="K366" s="462"/>
      <c r="L366" s="460">
        <f t="shared" si="10"/>
        <v>1</v>
      </c>
      <c r="M366" s="462"/>
      <c r="N366" s="462"/>
      <c r="O366" s="462"/>
      <c r="R366" s="494"/>
      <c r="S366" s="488"/>
      <c r="T366" s="471"/>
    </row>
    <row r="367" spans="1:20" ht="12" customHeight="1" x14ac:dyDescent="0.2">
      <c r="A367" s="460">
        <v>355</v>
      </c>
      <c r="B367" s="487" t="s">
        <v>1689</v>
      </c>
      <c r="C367" s="462" t="s">
        <v>1648</v>
      </c>
      <c r="D367" s="463"/>
      <c r="E367" s="464" t="s">
        <v>1676</v>
      </c>
      <c r="F367" s="473" t="s">
        <v>1633</v>
      </c>
      <c r="G367" s="462">
        <v>2020</v>
      </c>
      <c r="H367" s="460">
        <v>6</v>
      </c>
      <c r="I367" s="462">
        <v>504000</v>
      </c>
      <c r="J367" s="466">
        <f t="shared" si="9"/>
        <v>3024000</v>
      </c>
      <c r="K367" s="462"/>
      <c r="L367" s="460">
        <f t="shared" si="10"/>
        <v>6</v>
      </c>
      <c r="M367" s="462"/>
      <c r="N367" s="462"/>
      <c r="O367" s="462"/>
      <c r="R367" s="494"/>
      <c r="S367" s="488"/>
      <c r="T367" s="471"/>
    </row>
    <row r="368" spans="1:20" ht="12" customHeight="1" x14ac:dyDescent="0.2">
      <c r="A368" s="460">
        <v>356</v>
      </c>
      <c r="B368" s="487" t="s">
        <v>1689</v>
      </c>
      <c r="C368" s="462" t="s">
        <v>1648</v>
      </c>
      <c r="D368" s="463"/>
      <c r="E368" s="464" t="s">
        <v>331</v>
      </c>
      <c r="F368" s="473" t="s">
        <v>1634</v>
      </c>
      <c r="G368" s="462">
        <v>2020</v>
      </c>
      <c r="H368" s="460">
        <v>6</v>
      </c>
      <c r="I368" s="462">
        <v>55000</v>
      </c>
      <c r="J368" s="466">
        <f t="shared" si="9"/>
        <v>330000</v>
      </c>
      <c r="K368" s="462"/>
      <c r="L368" s="460">
        <f t="shared" si="10"/>
        <v>6</v>
      </c>
      <c r="M368" s="462"/>
      <c r="N368" s="462"/>
      <c r="O368" s="462"/>
      <c r="R368" s="494"/>
      <c r="S368" s="488"/>
      <c r="T368" s="471"/>
    </row>
    <row r="369" spans="1:20" ht="12" customHeight="1" x14ac:dyDescent="0.2">
      <c r="A369" s="460">
        <v>357</v>
      </c>
      <c r="B369" s="487" t="s">
        <v>1689</v>
      </c>
      <c r="C369" s="462" t="s">
        <v>1648</v>
      </c>
      <c r="D369" s="463"/>
      <c r="E369" s="464" t="s">
        <v>331</v>
      </c>
      <c r="F369" s="473" t="s">
        <v>1635</v>
      </c>
      <c r="G369" s="462">
        <v>2020</v>
      </c>
      <c r="H369" s="460">
        <v>8</v>
      </c>
      <c r="I369" s="462">
        <v>55000</v>
      </c>
      <c r="J369" s="466">
        <f t="shared" si="9"/>
        <v>440000</v>
      </c>
      <c r="K369" s="462"/>
      <c r="L369" s="460">
        <f t="shared" si="10"/>
        <v>8</v>
      </c>
      <c r="M369" s="462"/>
      <c r="N369" s="462"/>
      <c r="O369" s="462"/>
      <c r="R369" s="494"/>
      <c r="S369" s="488"/>
      <c r="T369" s="471"/>
    </row>
    <row r="370" spans="1:20" ht="12" customHeight="1" x14ac:dyDescent="0.2">
      <c r="A370" s="460">
        <v>358</v>
      </c>
      <c r="B370" s="487" t="s">
        <v>1689</v>
      </c>
      <c r="C370" s="462" t="s">
        <v>1648</v>
      </c>
      <c r="D370" s="463"/>
      <c r="E370" s="464" t="s">
        <v>331</v>
      </c>
      <c r="F370" s="473" t="s">
        <v>1636</v>
      </c>
      <c r="G370" s="462">
        <v>2020</v>
      </c>
      <c r="H370" s="460">
        <v>16</v>
      </c>
      <c r="I370" s="462">
        <v>247500</v>
      </c>
      <c r="J370" s="466">
        <f t="shared" si="9"/>
        <v>3960000</v>
      </c>
      <c r="K370" s="462"/>
      <c r="L370" s="460">
        <f t="shared" si="10"/>
        <v>16</v>
      </c>
      <c r="M370" s="462"/>
      <c r="N370" s="462"/>
      <c r="O370" s="462"/>
      <c r="R370" s="494"/>
      <c r="S370" s="488"/>
      <c r="T370" s="471"/>
    </row>
    <row r="371" spans="1:20" ht="12" customHeight="1" x14ac:dyDescent="0.2">
      <c r="A371" s="460">
        <v>359</v>
      </c>
      <c r="B371" s="487" t="s">
        <v>1689</v>
      </c>
      <c r="C371" s="462" t="s">
        <v>1648</v>
      </c>
      <c r="D371" s="463"/>
      <c r="E371" s="464" t="s">
        <v>331</v>
      </c>
      <c r="F371" s="473" t="s">
        <v>1637</v>
      </c>
      <c r="G371" s="462">
        <v>2020</v>
      </c>
      <c r="H371" s="460">
        <v>8</v>
      </c>
      <c r="I371" s="462">
        <v>247500</v>
      </c>
      <c r="J371" s="466">
        <f t="shared" si="9"/>
        <v>1980000</v>
      </c>
      <c r="K371" s="462"/>
      <c r="L371" s="460">
        <f t="shared" si="10"/>
        <v>8</v>
      </c>
      <c r="M371" s="462"/>
      <c r="N371" s="462"/>
      <c r="O371" s="462"/>
      <c r="R371" s="494"/>
      <c r="S371" s="488"/>
      <c r="T371" s="471"/>
    </row>
    <row r="372" spans="1:20" ht="12" customHeight="1" x14ac:dyDescent="0.2">
      <c r="A372" s="460">
        <v>360</v>
      </c>
      <c r="B372" s="487" t="s">
        <v>1689</v>
      </c>
      <c r="C372" s="462" t="s">
        <v>1648</v>
      </c>
      <c r="D372" s="463"/>
      <c r="E372" s="464" t="s">
        <v>331</v>
      </c>
      <c r="F372" s="473" t="s">
        <v>1638</v>
      </c>
      <c r="G372" s="462">
        <v>2020</v>
      </c>
      <c r="H372" s="460">
        <v>33</v>
      </c>
      <c r="I372" s="462">
        <v>55000</v>
      </c>
      <c r="J372" s="466">
        <f t="shared" si="9"/>
        <v>1815000</v>
      </c>
      <c r="K372" s="462"/>
      <c r="L372" s="460">
        <f t="shared" si="10"/>
        <v>33</v>
      </c>
      <c r="M372" s="462"/>
      <c r="N372" s="462"/>
      <c r="O372" s="462"/>
      <c r="R372" s="494"/>
      <c r="S372" s="488"/>
      <c r="T372" s="471"/>
    </row>
    <row r="373" spans="1:20" ht="12" customHeight="1" x14ac:dyDescent="0.2">
      <c r="A373" s="460">
        <v>361</v>
      </c>
      <c r="B373" s="487" t="s">
        <v>1689</v>
      </c>
      <c r="C373" s="462" t="s">
        <v>1648</v>
      </c>
      <c r="D373" s="463"/>
      <c r="E373" s="464" t="s">
        <v>331</v>
      </c>
      <c r="F373" s="473" t="s">
        <v>1639</v>
      </c>
      <c r="G373" s="462">
        <v>2020</v>
      </c>
      <c r="H373" s="460">
        <v>30</v>
      </c>
      <c r="I373" s="462">
        <v>27500</v>
      </c>
      <c r="J373" s="466">
        <f t="shared" si="9"/>
        <v>825000</v>
      </c>
      <c r="K373" s="462"/>
      <c r="L373" s="460">
        <f t="shared" si="10"/>
        <v>30</v>
      </c>
      <c r="M373" s="462"/>
      <c r="N373" s="462"/>
      <c r="O373" s="462"/>
      <c r="R373" s="494"/>
      <c r="S373" s="488"/>
      <c r="T373" s="471"/>
    </row>
    <row r="374" spans="1:20" ht="12" customHeight="1" x14ac:dyDescent="0.2">
      <c r="A374" s="460">
        <v>362</v>
      </c>
      <c r="B374" s="487" t="s">
        <v>1689</v>
      </c>
      <c r="C374" s="462" t="s">
        <v>1648</v>
      </c>
      <c r="D374" s="463"/>
      <c r="E374" s="464" t="s">
        <v>331</v>
      </c>
      <c r="F374" s="473" t="s">
        <v>1640</v>
      </c>
      <c r="G374" s="462">
        <v>2020</v>
      </c>
      <c r="H374" s="460">
        <v>24</v>
      </c>
      <c r="I374" s="462">
        <v>22000</v>
      </c>
      <c r="J374" s="466">
        <f t="shared" si="9"/>
        <v>528000</v>
      </c>
      <c r="K374" s="462"/>
      <c r="L374" s="460">
        <f t="shared" si="10"/>
        <v>24</v>
      </c>
      <c r="M374" s="462"/>
      <c r="N374" s="462"/>
      <c r="O374" s="462"/>
      <c r="R374" s="494"/>
      <c r="S374" s="488"/>
      <c r="T374" s="471"/>
    </row>
    <row r="375" spans="1:20" ht="12" customHeight="1" x14ac:dyDescent="0.2">
      <c r="A375" s="460">
        <v>363</v>
      </c>
      <c r="B375" s="473" t="s">
        <v>1691</v>
      </c>
      <c r="C375" s="473" t="s">
        <v>1567</v>
      </c>
      <c r="D375" s="463"/>
      <c r="E375" s="464" t="s">
        <v>331</v>
      </c>
      <c r="F375" s="503" t="s">
        <v>1692</v>
      </c>
      <c r="G375" s="462">
        <v>2020</v>
      </c>
      <c r="H375" s="460">
        <v>5</v>
      </c>
      <c r="I375" s="467">
        <v>617000</v>
      </c>
      <c r="J375" s="466">
        <f t="shared" si="9"/>
        <v>3085000</v>
      </c>
      <c r="K375" s="467"/>
      <c r="L375" s="462">
        <v>5</v>
      </c>
      <c r="M375" s="462"/>
      <c r="N375" s="462"/>
      <c r="O375" s="462"/>
      <c r="R375" s="494"/>
      <c r="S375" s="488"/>
      <c r="T375" s="471"/>
    </row>
    <row r="376" spans="1:20" ht="12" customHeight="1" x14ac:dyDescent="0.2">
      <c r="A376" s="460">
        <v>364</v>
      </c>
      <c r="B376" s="473" t="s">
        <v>1693</v>
      </c>
      <c r="C376" s="473" t="s">
        <v>1567</v>
      </c>
      <c r="D376" s="463"/>
      <c r="E376" s="464" t="s">
        <v>331</v>
      </c>
      <c r="F376" s="462"/>
      <c r="G376" s="462">
        <v>2020</v>
      </c>
      <c r="H376" s="460">
        <v>1</v>
      </c>
      <c r="I376" s="467">
        <v>65500</v>
      </c>
      <c r="J376" s="466">
        <f t="shared" si="9"/>
        <v>65500</v>
      </c>
      <c r="K376" s="467"/>
      <c r="L376" s="462">
        <v>1</v>
      </c>
      <c r="M376" s="462"/>
      <c r="N376" s="462"/>
      <c r="O376" s="462"/>
      <c r="R376" s="494"/>
      <c r="S376" s="488"/>
      <c r="T376" s="471"/>
    </row>
    <row r="377" spans="1:20" ht="12" customHeight="1" x14ac:dyDescent="0.2">
      <c r="A377" s="460">
        <v>365</v>
      </c>
      <c r="B377" s="473" t="s">
        <v>1694</v>
      </c>
      <c r="C377" s="473" t="s">
        <v>1567</v>
      </c>
      <c r="D377" s="463"/>
      <c r="E377" s="464" t="s">
        <v>331</v>
      </c>
      <c r="F377" s="462"/>
      <c r="G377" s="462">
        <v>2020</v>
      </c>
      <c r="H377" s="460">
        <v>2</v>
      </c>
      <c r="I377" s="467">
        <v>1560000</v>
      </c>
      <c r="J377" s="466">
        <f t="shared" si="9"/>
        <v>3120000</v>
      </c>
      <c r="K377" s="467"/>
      <c r="L377" s="462">
        <v>2</v>
      </c>
      <c r="M377" s="462"/>
      <c r="N377" s="462"/>
      <c r="O377" s="462"/>
      <c r="R377" s="494"/>
      <c r="S377" s="488"/>
      <c r="T377" s="471"/>
    </row>
    <row r="378" spans="1:20" ht="12" customHeight="1" x14ac:dyDescent="0.2">
      <c r="A378" s="460">
        <v>366</v>
      </c>
      <c r="B378" s="473" t="s">
        <v>1695</v>
      </c>
      <c r="C378" s="502" t="s">
        <v>1703</v>
      </c>
      <c r="D378" s="463"/>
      <c r="E378" s="464" t="s">
        <v>1427</v>
      </c>
      <c r="F378" s="504" t="s">
        <v>1704</v>
      </c>
      <c r="G378" s="462">
        <v>2020</v>
      </c>
      <c r="H378" s="474">
        <v>1</v>
      </c>
      <c r="I378" s="467">
        <v>3525900</v>
      </c>
      <c r="J378" s="466">
        <f t="shared" ref="J378:J432" si="11">H378*I378</f>
        <v>3525900</v>
      </c>
      <c r="K378" s="467"/>
      <c r="L378" s="474">
        <v>1</v>
      </c>
      <c r="M378" s="462"/>
      <c r="N378" s="462"/>
      <c r="O378" s="462"/>
      <c r="R378" s="494"/>
      <c r="S378" s="488"/>
      <c r="T378" s="471"/>
    </row>
    <row r="379" spans="1:20" ht="12" customHeight="1" x14ac:dyDescent="0.2">
      <c r="A379" s="460">
        <v>367</v>
      </c>
      <c r="B379" s="473" t="s">
        <v>1696</v>
      </c>
      <c r="C379" s="502" t="s">
        <v>1703</v>
      </c>
      <c r="D379" s="463"/>
      <c r="E379" s="464" t="s">
        <v>1427</v>
      </c>
      <c r="F379" s="504" t="s">
        <v>1705</v>
      </c>
      <c r="G379" s="462">
        <v>2020</v>
      </c>
      <c r="H379" s="474">
        <v>1</v>
      </c>
      <c r="I379" s="467">
        <v>389100</v>
      </c>
      <c r="J379" s="466">
        <f t="shared" si="11"/>
        <v>389100</v>
      </c>
      <c r="K379" s="467"/>
      <c r="L379" s="474">
        <v>1</v>
      </c>
      <c r="M379" s="462"/>
      <c r="N379" s="462"/>
      <c r="O379" s="462"/>
      <c r="R379" s="494"/>
      <c r="S379" s="488"/>
      <c r="T379" s="471"/>
    </row>
    <row r="380" spans="1:20" ht="12" customHeight="1" x14ac:dyDescent="0.2">
      <c r="A380" s="460">
        <v>368</v>
      </c>
      <c r="B380" s="473" t="s">
        <v>1697</v>
      </c>
      <c r="C380" s="502" t="s">
        <v>1703</v>
      </c>
      <c r="D380" s="463"/>
      <c r="E380" s="464" t="s">
        <v>1427</v>
      </c>
      <c r="F380" s="505" t="s">
        <v>1706</v>
      </c>
      <c r="G380" s="462">
        <v>2020</v>
      </c>
      <c r="H380" s="474">
        <v>1</v>
      </c>
      <c r="I380" s="467">
        <v>10165000</v>
      </c>
      <c r="J380" s="466">
        <f t="shared" si="11"/>
        <v>10165000</v>
      </c>
      <c r="K380" s="467"/>
      <c r="L380" s="474">
        <v>1</v>
      </c>
      <c r="M380" s="462"/>
      <c r="N380" s="462"/>
      <c r="O380" s="462"/>
      <c r="R380" s="494"/>
      <c r="S380" s="488"/>
      <c r="T380" s="471"/>
    </row>
    <row r="381" spans="1:20" ht="12" customHeight="1" x14ac:dyDescent="0.2">
      <c r="A381" s="460">
        <v>369</v>
      </c>
      <c r="B381" s="506" t="s">
        <v>1698</v>
      </c>
      <c r="C381" s="502" t="s">
        <v>1703</v>
      </c>
      <c r="D381" s="463"/>
      <c r="E381" s="464" t="s">
        <v>1427</v>
      </c>
      <c r="F381" s="505" t="s">
        <v>1707</v>
      </c>
      <c r="G381" s="462">
        <v>2020</v>
      </c>
      <c r="H381" s="474">
        <v>1</v>
      </c>
      <c r="I381" s="467">
        <v>4650000</v>
      </c>
      <c r="J381" s="466">
        <f t="shared" si="11"/>
        <v>4650000</v>
      </c>
      <c r="K381" s="467"/>
      <c r="L381" s="474">
        <v>1</v>
      </c>
      <c r="M381" s="462"/>
      <c r="N381" s="462"/>
      <c r="O381" s="462"/>
      <c r="R381" s="494"/>
      <c r="S381" s="488"/>
      <c r="T381" s="471"/>
    </row>
    <row r="382" spans="1:20" ht="12" customHeight="1" x14ac:dyDescent="0.2">
      <c r="A382" s="460">
        <v>370</v>
      </c>
      <c r="B382" s="506" t="s">
        <v>1699</v>
      </c>
      <c r="C382" s="502" t="s">
        <v>1703</v>
      </c>
      <c r="D382" s="463"/>
      <c r="E382" s="464" t="s">
        <v>1427</v>
      </c>
      <c r="F382" s="504" t="s">
        <v>1708</v>
      </c>
      <c r="G382" s="462">
        <v>2020</v>
      </c>
      <c r="H382" s="474">
        <v>1</v>
      </c>
      <c r="I382" s="467">
        <v>1517500</v>
      </c>
      <c r="J382" s="466">
        <f t="shared" si="11"/>
        <v>1517500</v>
      </c>
      <c r="K382" s="467"/>
      <c r="L382" s="474">
        <v>1</v>
      </c>
      <c r="M382" s="462"/>
      <c r="N382" s="462"/>
      <c r="O382" s="462"/>
      <c r="R382" s="494"/>
      <c r="S382" s="488"/>
      <c r="T382" s="471"/>
    </row>
    <row r="383" spans="1:20" ht="12" customHeight="1" x14ac:dyDescent="0.2">
      <c r="A383" s="460">
        <v>371</v>
      </c>
      <c r="B383" s="506" t="s">
        <v>1700</v>
      </c>
      <c r="C383" s="502" t="s">
        <v>1703</v>
      </c>
      <c r="D383" s="463"/>
      <c r="E383" s="464" t="s">
        <v>1427</v>
      </c>
      <c r="F383" s="505" t="s">
        <v>1709</v>
      </c>
      <c r="G383" s="462">
        <v>2020</v>
      </c>
      <c r="H383" s="474">
        <v>2</v>
      </c>
      <c r="I383" s="467">
        <v>1185000</v>
      </c>
      <c r="J383" s="466">
        <f t="shared" si="11"/>
        <v>2370000</v>
      </c>
      <c r="K383" s="467"/>
      <c r="L383" s="474">
        <v>2</v>
      </c>
      <c r="M383" s="462"/>
      <c r="N383" s="462"/>
      <c r="O383" s="462"/>
      <c r="R383" s="494"/>
      <c r="S383" s="488"/>
      <c r="T383" s="471"/>
    </row>
    <row r="384" spans="1:20" ht="12" customHeight="1" x14ac:dyDescent="0.2">
      <c r="A384" s="460">
        <v>372</v>
      </c>
      <c r="B384" s="473" t="s">
        <v>1701</v>
      </c>
      <c r="C384" s="502" t="s">
        <v>1703</v>
      </c>
      <c r="D384" s="463"/>
      <c r="E384" s="464" t="s">
        <v>1427</v>
      </c>
      <c r="F384" s="505" t="s">
        <v>1710</v>
      </c>
      <c r="G384" s="462">
        <v>2020</v>
      </c>
      <c r="H384" s="474">
        <v>1</v>
      </c>
      <c r="I384" s="467">
        <v>218000</v>
      </c>
      <c r="J384" s="466">
        <f t="shared" si="11"/>
        <v>218000</v>
      </c>
      <c r="K384" s="467"/>
      <c r="L384" s="474">
        <v>1</v>
      </c>
      <c r="M384" s="462"/>
      <c r="N384" s="462"/>
      <c r="O384" s="462"/>
      <c r="R384" s="494"/>
      <c r="S384" s="488"/>
      <c r="T384" s="471"/>
    </row>
    <row r="385" spans="1:20" ht="12" customHeight="1" x14ac:dyDescent="0.2">
      <c r="A385" s="460">
        <v>373</v>
      </c>
      <c r="B385" s="473" t="s">
        <v>1702</v>
      </c>
      <c r="C385" s="502" t="s">
        <v>1703</v>
      </c>
      <c r="D385" s="463"/>
      <c r="E385" s="464" t="s">
        <v>1427</v>
      </c>
      <c r="F385" s="504"/>
      <c r="G385" s="462">
        <v>2020</v>
      </c>
      <c r="H385" s="474">
        <v>1</v>
      </c>
      <c r="I385" s="467">
        <v>320000</v>
      </c>
      <c r="J385" s="466">
        <f t="shared" si="11"/>
        <v>320000</v>
      </c>
      <c r="K385" s="467"/>
      <c r="L385" s="474">
        <v>1</v>
      </c>
      <c r="M385" s="462"/>
      <c r="N385" s="462"/>
      <c r="O385" s="462"/>
      <c r="R385" s="494"/>
      <c r="S385" s="488"/>
      <c r="T385" s="471"/>
    </row>
    <row r="386" spans="1:20" ht="12" customHeight="1" x14ac:dyDescent="0.2">
      <c r="A386" s="460">
        <v>374</v>
      </c>
      <c r="B386" s="473" t="s">
        <v>326</v>
      </c>
      <c r="C386" s="473" t="s">
        <v>1666</v>
      </c>
      <c r="D386" s="463"/>
      <c r="E386" s="464"/>
      <c r="F386" s="506" t="s">
        <v>1753</v>
      </c>
      <c r="G386" s="462">
        <v>2020</v>
      </c>
      <c r="H386" s="474">
        <v>3</v>
      </c>
      <c r="I386" s="475">
        <v>3135000</v>
      </c>
      <c r="J386" s="466">
        <f t="shared" si="11"/>
        <v>9405000</v>
      </c>
      <c r="K386" s="467"/>
      <c r="L386" s="460">
        <v>3</v>
      </c>
      <c r="M386" s="462"/>
      <c r="N386" s="462"/>
      <c r="O386" s="462"/>
      <c r="R386" s="494"/>
      <c r="S386" s="488"/>
      <c r="T386" s="471"/>
    </row>
    <row r="387" spans="1:20" ht="12" customHeight="1" x14ac:dyDescent="0.2">
      <c r="A387" s="460">
        <v>375</v>
      </c>
      <c r="B387" s="473" t="s">
        <v>1711</v>
      </c>
      <c r="C387" s="473" t="s">
        <v>1567</v>
      </c>
      <c r="D387" s="463"/>
      <c r="E387" s="464" t="s">
        <v>331</v>
      </c>
      <c r="F387" s="502" t="s">
        <v>1754</v>
      </c>
      <c r="G387" s="462">
        <v>2020</v>
      </c>
      <c r="H387" s="485">
        <v>5</v>
      </c>
      <c r="I387" s="481">
        <v>75000</v>
      </c>
      <c r="J387" s="466">
        <f t="shared" si="11"/>
        <v>375000</v>
      </c>
      <c r="K387" s="467"/>
      <c r="L387" s="460">
        <v>5</v>
      </c>
      <c r="M387" s="462"/>
      <c r="N387" s="462"/>
      <c r="O387" s="462"/>
      <c r="R387" s="494"/>
      <c r="S387" s="488"/>
      <c r="T387" s="471"/>
    </row>
    <row r="388" spans="1:20" ht="12" customHeight="1" x14ac:dyDescent="0.2">
      <c r="A388" s="460">
        <v>376</v>
      </c>
      <c r="B388" s="473" t="s">
        <v>1711</v>
      </c>
      <c r="C388" s="473" t="s">
        <v>1567</v>
      </c>
      <c r="D388" s="463"/>
      <c r="E388" s="464" t="s">
        <v>331</v>
      </c>
      <c r="F388" s="502" t="s">
        <v>1755</v>
      </c>
      <c r="G388" s="462">
        <v>2020</v>
      </c>
      <c r="H388" s="485">
        <v>5</v>
      </c>
      <c r="I388" s="481">
        <v>60000</v>
      </c>
      <c r="J388" s="466">
        <f t="shared" ref="J388:J391" si="12">H388*I388</f>
        <v>300000</v>
      </c>
      <c r="K388" s="467"/>
      <c r="L388" s="460">
        <v>5</v>
      </c>
      <c r="M388" s="462"/>
      <c r="N388" s="462"/>
      <c r="O388" s="462"/>
      <c r="R388" s="494"/>
      <c r="S388" s="488"/>
      <c r="T388" s="471"/>
    </row>
    <row r="389" spans="1:20" ht="12" customHeight="1" x14ac:dyDescent="0.2">
      <c r="A389" s="460">
        <v>377</v>
      </c>
      <c r="B389" s="473" t="s">
        <v>1711</v>
      </c>
      <c r="C389" s="473" t="s">
        <v>1567</v>
      </c>
      <c r="D389" s="463"/>
      <c r="E389" s="464" t="s">
        <v>331</v>
      </c>
      <c r="F389" s="502" t="s">
        <v>1756</v>
      </c>
      <c r="G389" s="462">
        <v>2020</v>
      </c>
      <c r="H389" s="485">
        <v>10</v>
      </c>
      <c r="I389" s="481">
        <v>75000</v>
      </c>
      <c r="J389" s="466">
        <f t="shared" si="12"/>
        <v>750000</v>
      </c>
      <c r="K389" s="467"/>
      <c r="L389" s="460">
        <v>10</v>
      </c>
      <c r="M389" s="462"/>
      <c r="N389" s="462"/>
      <c r="O389" s="462"/>
      <c r="R389" s="494"/>
      <c r="S389" s="488"/>
      <c r="T389" s="471"/>
    </row>
    <row r="390" spans="1:20" ht="12" customHeight="1" x14ac:dyDescent="0.2">
      <c r="A390" s="460">
        <v>378</v>
      </c>
      <c r="B390" s="473" t="s">
        <v>1712</v>
      </c>
      <c r="C390" s="473" t="s">
        <v>1567</v>
      </c>
      <c r="D390" s="463"/>
      <c r="E390" s="464" t="s">
        <v>331</v>
      </c>
      <c r="F390" s="473" t="s">
        <v>1712</v>
      </c>
      <c r="G390" s="462">
        <v>2020</v>
      </c>
      <c r="H390" s="474">
        <v>10</v>
      </c>
      <c r="I390" s="475">
        <v>50000</v>
      </c>
      <c r="J390" s="466">
        <f t="shared" si="12"/>
        <v>500000</v>
      </c>
      <c r="K390" s="467"/>
      <c r="L390" s="460">
        <v>10</v>
      </c>
      <c r="M390" s="462"/>
      <c r="N390" s="462"/>
      <c r="O390" s="462"/>
      <c r="R390" s="494"/>
      <c r="S390" s="488"/>
      <c r="T390" s="471"/>
    </row>
    <row r="391" spans="1:20" ht="12" customHeight="1" x14ac:dyDescent="0.2">
      <c r="A391" s="460">
        <v>379</v>
      </c>
      <c r="B391" s="473" t="s">
        <v>1713</v>
      </c>
      <c r="C391" s="473" t="s">
        <v>1567</v>
      </c>
      <c r="D391" s="463"/>
      <c r="E391" s="464" t="s">
        <v>331</v>
      </c>
      <c r="F391" s="473" t="s">
        <v>1713</v>
      </c>
      <c r="G391" s="462">
        <v>2020</v>
      </c>
      <c r="H391" s="474">
        <v>5</v>
      </c>
      <c r="I391" s="475">
        <v>655000</v>
      </c>
      <c r="J391" s="466">
        <f t="shared" si="12"/>
        <v>3275000</v>
      </c>
      <c r="K391" s="467"/>
      <c r="L391" s="460">
        <v>5</v>
      </c>
      <c r="M391" s="462"/>
      <c r="N391" s="462"/>
      <c r="O391" s="462"/>
      <c r="R391" s="494"/>
      <c r="S391" s="488"/>
      <c r="T391" s="471"/>
    </row>
    <row r="392" spans="1:20" ht="12" customHeight="1" x14ac:dyDescent="0.2">
      <c r="A392" s="460">
        <v>380</v>
      </c>
      <c r="B392" s="473" t="s">
        <v>1714</v>
      </c>
      <c r="C392" s="473" t="s">
        <v>1567</v>
      </c>
      <c r="D392" s="463"/>
      <c r="E392" s="464" t="s">
        <v>331</v>
      </c>
      <c r="F392" s="473" t="s">
        <v>1714</v>
      </c>
      <c r="G392" s="462">
        <v>2020</v>
      </c>
      <c r="H392" s="474">
        <v>3</v>
      </c>
      <c r="I392" s="475">
        <v>400000</v>
      </c>
      <c r="J392" s="466">
        <f t="shared" ref="J392:J399" si="13">H392*I392</f>
        <v>1200000</v>
      </c>
      <c r="K392" s="467"/>
      <c r="L392" s="460">
        <v>3</v>
      </c>
      <c r="M392" s="462"/>
      <c r="N392" s="462"/>
      <c r="O392" s="462"/>
      <c r="R392" s="494"/>
      <c r="S392" s="488"/>
      <c r="T392" s="471"/>
    </row>
    <row r="393" spans="1:20" ht="12" customHeight="1" x14ac:dyDescent="0.2">
      <c r="A393" s="460">
        <v>381</v>
      </c>
      <c r="B393" s="473" t="s">
        <v>1715</v>
      </c>
      <c r="C393" s="473" t="s">
        <v>1567</v>
      </c>
      <c r="D393" s="463"/>
      <c r="E393" s="464" t="s">
        <v>331</v>
      </c>
      <c r="F393" s="473" t="s">
        <v>1715</v>
      </c>
      <c r="G393" s="462">
        <v>2020</v>
      </c>
      <c r="H393" s="474">
        <v>1</v>
      </c>
      <c r="I393" s="475">
        <v>3700000</v>
      </c>
      <c r="J393" s="466">
        <f t="shared" si="13"/>
        <v>3700000</v>
      </c>
      <c r="K393" s="467"/>
      <c r="L393" s="460">
        <v>1</v>
      </c>
      <c r="M393" s="462"/>
      <c r="N393" s="462"/>
      <c r="O393" s="462"/>
      <c r="R393" s="494"/>
      <c r="S393" s="488"/>
      <c r="T393" s="471"/>
    </row>
    <row r="394" spans="1:20" ht="12" customHeight="1" x14ac:dyDescent="0.2">
      <c r="A394" s="460">
        <v>382</v>
      </c>
      <c r="B394" s="473" t="s">
        <v>1716</v>
      </c>
      <c r="C394" s="473" t="s">
        <v>1567</v>
      </c>
      <c r="D394" s="463"/>
      <c r="E394" s="464" t="s">
        <v>331</v>
      </c>
      <c r="F394" s="473" t="s">
        <v>1716</v>
      </c>
      <c r="G394" s="462">
        <v>2020</v>
      </c>
      <c r="H394" s="474">
        <v>4</v>
      </c>
      <c r="I394" s="475">
        <v>400000</v>
      </c>
      <c r="J394" s="466">
        <f t="shared" si="13"/>
        <v>1600000</v>
      </c>
      <c r="K394" s="467"/>
      <c r="L394" s="460">
        <v>4</v>
      </c>
      <c r="M394" s="462"/>
      <c r="N394" s="462"/>
      <c r="O394" s="462"/>
      <c r="R394" s="494"/>
      <c r="S394" s="488"/>
      <c r="T394" s="471"/>
    </row>
    <row r="395" spans="1:20" ht="12" customHeight="1" x14ac:dyDescent="0.2">
      <c r="A395" s="460">
        <v>383</v>
      </c>
      <c r="B395" s="473" t="s">
        <v>1717</v>
      </c>
      <c r="C395" s="473" t="s">
        <v>1567</v>
      </c>
      <c r="D395" s="463"/>
      <c r="E395" s="464" t="s">
        <v>331</v>
      </c>
      <c r="F395" s="473" t="s">
        <v>1757</v>
      </c>
      <c r="G395" s="462">
        <v>2020</v>
      </c>
      <c r="H395" s="474">
        <v>1</v>
      </c>
      <c r="I395" s="475">
        <v>2750000</v>
      </c>
      <c r="J395" s="466">
        <f t="shared" si="13"/>
        <v>2750000</v>
      </c>
      <c r="K395" s="467"/>
      <c r="L395" s="460">
        <v>1</v>
      </c>
      <c r="M395" s="462"/>
      <c r="N395" s="462"/>
      <c r="O395" s="462"/>
      <c r="R395" s="494"/>
      <c r="S395" s="488"/>
      <c r="T395" s="471"/>
    </row>
    <row r="396" spans="1:20" ht="12" customHeight="1" x14ac:dyDescent="0.2">
      <c r="A396" s="460">
        <v>384</v>
      </c>
      <c r="B396" s="502" t="s">
        <v>1718</v>
      </c>
      <c r="C396" s="473" t="s">
        <v>1567</v>
      </c>
      <c r="D396" s="463"/>
      <c r="E396" s="464" t="s">
        <v>331</v>
      </c>
      <c r="F396" s="480" t="s">
        <v>1758</v>
      </c>
      <c r="G396" s="462">
        <v>2020</v>
      </c>
      <c r="H396" s="485">
        <v>4</v>
      </c>
      <c r="I396" s="481">
        <v>181000</v>
      </c>
      <c r="J396" s="466">
        <f t="shared" si="13"/>
        <v>724000</v>
      </c>
      <c r="K396" s="467"/>
      <c r="L396" s="460">
        <v>4</v>
      </c>
      <c r="M396" s="462"/>
      <c r="N396" s="462"/>
      <c r="O396" s="462"/>
      <c r="R396" s="494"/>
      <c r="S396" s="488"/>
      <c r="T396" s="471"/>
    </row>
    <row r="397" spans="1:20" ht="12" customHeight="1" x14ac:dyDescent="0.2">
      <c r="A397" s="460">
        <v>385</v>
      </c>
      <c r="B397" s="502" t="s">
        <v>1719</v>
      </c>
      <c r="C397" s="473" t="s">
        <v>1567</v>
      </c>
      <c r="D397" s="463"/>
      <c r="E397" s="464"/>
      <c r="F397" s="480"/>
      <c r="G397" s="462">
        <v>2020</v>
      </c>
      <c r="H397" s="485">
        <v>5</v>
      </c>
      <c r="I397" s="481">
        <v>487000</v>
      </c>
      <c r="J397" s="466">
        <f t="shared" si="13"/>
        <v>2435000</v>
      </c>
      <c r="K397" s="467"/>
      <c r="L397" s="460">
        <v>5</v>
      </c>
      <c r="M397" s="462"/>
      <c r="N397" s="462"/>
      <c r="O397" s="462"/>
      <c r="R397" s="494"/>
      <c r="S397" s="488"/>
      <c r="T397" s="471"/>
    </row>
    <row r="398" spans="1:20" ht="12" customHeight="1" x14ac:dyDescent="0.2">
      <c r="A398" s="460">
        <v>386</v>
      </c>
      <c r="B398" s="473" t="s">
        <v>1720</v>
      </c>
      <c r="C398" s="502" t="s">
        <v>1748</v>
      </c>
      <c r="D398" s="463"/>
      <c r="E398" s="464" t="s">
        <v>1211</v>
      </c>
      <c r="F398" s="484" t="s">
        <v>1759</v>
      </c>
      <c r="G398" s="462">
        <v>2020</v>
      </c>
      <c r="H398" s="485">
        <v>1</v>
      </c>
      <c r="I398" s="507">
        <v>4900000</v>
      </c>
      <c r="J398" s="466">
        <f t="shared" si="13"/>
        <v>4900000</v>
      </c>
      <c r="K398" s="467"/>
      <c r="L398" s="460">
        <v>1</v>
      </c>
      <c r="M398" s="462"/>
      <c r="N398" s="462"/>
      <c r="O398" s="462"/>
      <c r="R398" s="494"/>
      <c r="S398" s="488"/>
      <c r="T398" s="471"/>
    </row>
    <row r="399" spans="1:20" ht="12" customHeight="1" x14ac:dyDescent="0.2">
      <c r="A399" s="460">
        <v>387</v>
      </c>
      <c r="B399" s="473" t="s">
        <v>1721</v>
      </c>
      <c r="C399" s="502" t="s">
        <v>1748</v>
      </c>
      <c r="D399" s="463"/>
      <c r="E399" s="464"/>
      <c r="F399" s="484"/>
      <c r="G399" s="462">
        <v>2020</v>
      </c>
      <c r="H399" s="485">
        <v>10</v>
      </c>
      <c r="I399" s="507">
        <v>125000</v>
      </c>
      <c r="J399" s="466">
        <f t="shared" si="13"/>
        <v>1250000</v>
      </c>
      <c r="K399" s="467"/>
      <c r="L399" s="460">
        <v>10</v>
      </c>
      <c r="M399" s="462"/>
      <c r="N399" s="462"/>
      <c r="O399" s="462"/>
      <c r="R399" s="494"/>
      <c r="S399" s="488"/>
      <c r="T399" s="471"/>
    </row>
    <row r="400" spans="1:20" ht="12" customHeight="1" x14ac:dyDescent="0.2">
      <c r="A400" s="460">
        <v>388</v>
      </c>
      <c r="B400" s="473" t="s">
        <v>1722</v>
      </c>
      <c r="C400" s="502" t="s">
        <v>1749</v>
      </c>
      <c r="D400" s="463"/>
      <c r="E400" s="464" t="s">
        <v>1771</v>
      </c>
      <c r="F400" s="480"/>
      <c r="G400" s="462">
        <v>2020</v>
      </c>
      <c r="H400" s="474">
        <v>1</v>
      </c>
      <c r="I400" s="475">
        <v>1739000</v>
      </c>
      <c r="J400" s="466">
        <f t="shared" ref="J400:J421" si="14">H400*I400</f>
        <v>1739000</v>
      </c>
      <c r="K400" s="467"/>
      <c r="L400" s="460">
        <v>1</v>
      </c>
      <c r="M400" s="462"/>
      <c r="N400" s="462"/>
      <c r="O400" s="462"/>
      <c r="R400" s="494"/>
      <c r="S400" s="488"/>
      <c r="T400" s="471"/>
    </row>
    <row r="401" spans="1:20" ht="12" customHeight="1" x14ac:dyDescent="0.2">
      <c r="A401" s="460">
        <v>389</v>
      </c>
      <c r="B401" s="502" t="s">
        <v>1723</v>
      </c>
      <c r="C401" s="502" t="s">
        <v>1749</v>
      </c>
      <c r="D401" s="463"/>
      <c r="E401" s="464" t="s">
        <v>1771</v>
      </c>
      <c r="F401" s="484" t="s">
        <v>1760</v>
      </c>
      <c r="G401" s="462">
        <v>2020</v>
      </c>
      <c r="H401" s="474">
        <v>1</v>
      </c>
      <c r="I401" s="475">
        <v>4285000</v>
      </c>
      <c r="J401" s="466">
        <f t="shared" si="14"/>
        <v>4285000</v>
      </c>
      <c r="K401" s="467"/>
      <c r="L401" s="460">
        <v>1</v>
      </c>
      <c r="M401" s="462"/>
      <c r="N401" s="462"/>
      <c r="O401" s="462"/>
      <c r="R401" s="494"/>
      <c r="S401" s="488"/>
      <c r="T401" s="471"/>
    </row>
    <row r="402" spans="1:20" ht="12" customHeight="1" x14ac:dyDescent="0.2">
      <c r="A402" s="460">
        <v>390</v>
      </c>
      <c r="B402" s="483" t="s">
        <v>1724</v>
      </c>
      <c r="C402" s="502" t="s">
        <v>1750</v>
      </c>
      <c r="D402" s="463"/>
      <c r="E402" s="464" t="s">
        <v>1771</v>
      </c>
      <c r="F402" s="484" t="s">
        <v>1761</v>
      </c>
      <c r="G402" s="462">
        <v>2020</v>
      </c>
      <c r="H402" s="474">
        <v>1</v>
      </c>
      <c r="I402" s="475">
        <v>437500</v>
      </c>
      <c r="J402" s="466">
        <f t="shared" si="14"/>
        <v>437500</v>
      </c>
      <c r="K402" s="467"/>
      <c r="L402" s="460">
        <v>1</v>
      </c>
      <c r="M402" s="462"/>
      <c r="N402" s="462"/>
      <c r="O402" s="462"/>
      <c r="R402" s="494"/>
      <c r="S402" s="488"/>
      <c r="T402" s="471"/>
    </row>
    <row r="403" spans="1:20" ht="12" customHeight="1" x14ac:dyDescent="0.2">
      <c r="A403" s="460">
        <v>391</v>
      </c>
      <c r="B403" s="483" t="s">
        <v>1725</v>
      </c>
      <c r="C403" s="502" t="s">
        <v>1750</v>
      </c>
      <c r="D403" s="463"/>
      <c r="E403" s="464" t="s">
        <v>1771</v>
      </c>
      <c r="F403" s="502" t="s">
        <v>1762</v>
      </c>
      <c r="G403" s="462">
        <v>2020</v>
      </c>
      <c r="H403" s="474">
        <v>1</v>
      </c>
      <c r="I403" s="475">
        <v>362500</v>
      </c>
      <c r="J403" s="466">
        <f t="shared" si="14"/>
        <v>362500</v>
      </c>
      <c r="K403" s="467"/>
      <c r="L403" s="460">
        <v>1</v>
      </c>
      <c r="M403" s="462"/>
      <c r="N403" s="462"/>
      <c r="O403" s="462"/>
      <c r="R403" s="494"/>
      <c r="S403" s="488"/>
      <c r="T403" s="471"/>
    </row>
    <row r="404" spans="1:20" ht="12" customHeight="1" x14ac:dyDescent="0.2">
      <c r="A404" s="460">
        <v>392</v>
      </c>
      <c r="B404" s="473" t="s">
        <v>1726</v>
      </c>
      <c r="C404" s="502" t="s">
        <v>1106</v>
      </c>
      <c r="D404" s="463"/>
      <c r="E404" s="464" t="s">
        <v>1772</v>
      </c>
      <c r="F404" s="484" t="s">
        <v>1763</v>
      </c>
      <c r="G404" s="462">
        <v>2020</v>
      </c>
      <c r="H404" s="474">
        <v>5</v>
      </c>
      <c r="I404" s="486">
        <v>994500</v>
      </c>
      <c r="J404" s="466">
        <f t="shared" si="14"/>
        <v>4972500</v>
      </c>
      <c r="K404" s="467"/>
      <c r="L404" s="460">
        <v>5</v>
      </c>
      <c r="M404" s="462"/>
      <c r="N404" s="462"/>
      <c r="O404" s="462"/>
      <c r="R404" s="494"/>
      <c r="S404" s="488"/>
      <c r="T404" s="471"/>
    </row>
    <row r="405" spans="1:20" ht="12" customHeight="1" x14ac:dyDescent="0.2">
      <c r="A405" s="460">
        <v>393</v>
      </c>
      <c r="B405" s="473" t="s">
        <v>1727</v>
      </c>
      <c r="C405" s="502" t="s">
        <v>1106</v>
      </c>
      <c r="D405" s="463"/>
      <c r="E405" s="464" t="s">
        <v>1650</v>
      </c>
      <c r="F405" s="484" t="s">
        <v>1764</v>
      </c>
      <c r="G405" s="462">
        <v>2020</v>
      </c>
      <c r="H405" s="474">
        <v>6</v>
      </c>
      <c r="I405" s="486">
        <v>455000</v>
      </c>
      <c r="J405" s="466">
        <f t="shared" si="14"/>
        <v>2730000</v>
      </c>
      <c r="K405" s="467"/>
      <c r="L405" s="460">
        <v>6</v>
      </c>
      <c r="M405" s="462"/>
      <c r="N405" s="462"/>
      <c r="O405" s="462"/>
      <c r="R405" s="494"/>
      <c r="S405" s="488"/>
      <c r="T405" s="471"/>
    </row>
    <row r="406" spans="1:20" ht="12" customHeight="1" x14ac:dyDescent="0.2">
      <c r="A406" s="460">
        <v>394</v>
      </c>
      <c r="B406" s="473" t="s">
        <v>1728</v>
      </c>
      <c r="C406" s="730" t="s">
        <v>1114</v>
      </c>
      <c r="D406" s="463"/>
      <c r="E406" s="464" t="s">
        <v>1676</v>
      </c>
      <c r="F406" s="502" t="s">
        <v>1765</v>
      </c>
      <c r="G406" s="462">
        <v>2020</v>
      </c>
      <c r="H406" s="485">
        <v>36</v>
      </c>
      <c r="I406" s="486">
        <v>800000</v>
      </c>
      <c r="J406" s="466">
        <f t="shared" si="14"/>
        <v>28800000</v>
      </c>
      <c r="K406" s="467"/>
      <c r="L406" s="460">
        <v>36</v>
      </c>
      <c r="M406" s="462"/>
      <c r="N406" s="462"/>
      <c r="O406" s="462"/>
      <c r="R406" s="494"/>
      <c r="S406" s="488"/>
      <c r="T406" s="471"/>
    </row>
    <row r="407" spans="1:20" ht="12" customHeight="1" x14ac:dyDescent="0.2">
      <c r="A407" s="460">
        <v>395</v>
      </c>
      <c r="B407" s="729" t="s">
        <v>1729</v>
      </c>
      <c r="C407" s="509" t="s">
        <v>1751</v>
      </c>
      <c r="D407" s="463"/>
      <c r="E407" s="464" t="s">
        <v>1676</v>
      </c>
      <c r="F407" s="473"/>
      <c r="G407" s="462">
        <v>2020</v>
      </c>
      <c r="H407" s="474">
        <v>2</v>
      </c>
      <c r="I407" s="508">
        <v>1200000</v>
      </c>
      <c r="J407" s="466">
        <f t="shared" si="14"/>
        <v>2400000</v>
      </c>
      <c r="K407" s="467"/>
      <c r="L407" s="460">
        <v>2</v>
      </c>
      <c r="M407" s="462"/>
      <c r="N407" s="462"/>
      <c r="O407" s="462"/>
      <c r="R407" s="494"/>
      <c r="S407" s="488"/>
      <c r="T407" s="471"/>
    </row>
    <row r="408" spans="1:20" ht="12" customHeight="1" x14ac:dyDescent="0.2">
      <c r="A408" s="460">
        <v>396</v>
      </c>
      <c r="B408" s="483" t="s">
        <v>1730</v>
      </c>
      <c r="C408" s="502" t="s">
        <v>353</v>
      </c>
      <c r="D408" s="463"/>
      <c r="E408" s="464" t="s">
        <v>1773</v>
      </c>
      <c r="F408" s="502" t="s">
        <v>1766</v>
      </c>
      <c r="G408" s="462">
        <v>2020</v>
      </c>
      <c r="H408" s="485">
        <v>4</v>
      </c>
      <c r="I408" s="712">
        <v>8287500</v>
      </c>
      <c r="J408" s="466">
        <f t="shared" si="14"/>
        <v>33150000</v>
      </c>
      <c r="K408" s="467"/>
      <c r="L408" s="460">
        <v>4</v>
      </c>
      <c r="M408" s="462"/>
      <c r="N408" s="462"/>
      <c r="O408" s="462"/>
      <c r="R408" s="494"/>
      <c r="S408" s="488"/>
      <c r="T408" s="471"/>
    </row>
    <row r="409" spans="1:20" ht="12" customHeight="1" x14ac:dyDescent="0.2">
      <c r="A409" s="460">
        <v>397</v>
      </c>
      <c r="B409" s="506" t="s">
        <v>1731</v>
      </c>
      <c r="C409" s="502" t="s">
        <v>353</v>
      </c>
      <c r="D409" s="463"/>
      <c r="E409" s="464" t="s">
        <v>1774</v>
      </c>
      <c r="F409" s="506" t="s">
        <v>1767</v>
      </c>
      <c r="G409" s="462">
        <v>2020</v>
      </c>
      <c r="H409" s="485">
        <v>1</v>
      </c>
      <c r="I409" s="712">
        <v>10855000</v>
      </c>
      <c r="J409" s="466">
        <f t="shared" si="14"/>
        <v>10855000</v>
      </c>
      <c r="K409" s="467"/>
      <c r="L409" s="460">
        <v>1</v>
      </c>
      <c r="M409" s="462"/>
      <c r="N409" s="462"/>
      <c r="O409" s="462"/>
      <c r="R409" s="494"/>
      <c r="S409" s="488"/>
      <c r="T409" s="471"/>
    </row>
    <row r="410" spans="1:20" ht="12" customHeight="1" x14ac:dyDescent="0.2">
      <c r="A410" s="460">
        <v>398</v>
      </c>
      <c r="B410" s="483" t="s">
        <v>1732</v>
      </c>
      <c r="C410" s="502" t="s">
        <v>1752</v>
      </c>
      <c r="D410" s="463"/>
      <c r="E410" s="464" t="s">
        <v>1676</v>
      </c>
      <c r="F410" s="484"/>
      <c r="G410" s="462">
        <v>2020</v>
      </c>
      <c r="H410" s="485">
        <v>2</v>
      </c>
      <c r="I410" s="486">
        <v>260000</v>
      </c>
      <c r="J410" s="466">
        <f t="shared" si="14"/>
        <v>520000</v>
      </c>
      <c r="K410" s="467"/>
      <c r="L410" s="460">
        <v>2</v>
      </c>
      <c r="M410" s="462"/>
      <c r="N410" s="462"/>
      <c r="O410" s="462"/>
      <c r="R410" s="494"/>
      <c r="S410" s="488"/>
      <c r="T410" s="471"/>
    </row>
    <row r="411" spans="1:20" ht="12" customHeight="1" x14ac:dyDescent="0.2">
      <c r="A411" s="460">
        <v>399</v>
      </c>
      <c r="B411" s="483" t="s">
        <v>1733</v>
      </c>
      <c r="C411" s="509" t="s">
        <v>1643</v>
      </c>
      <c r="D411" s="463"/>
      <c r="E411" s="464" t="s">
        <v>1676</v>
      </c>
      <c r="F411" s="502" t="s">
        <v>1768</v>
      </c>
      <c r="G411" s="462">
        <v>2020</v>
      </c>
      <c r="H411" s="485">
        <v>2</v>
      </c>
      <c r="I411" s="486">
        <v>734500</v>
      </c>
      <c r="J411" s="466">
        <f t="shared" si="14"/>
        <v>1469000</v>
      </c>
      <c r="K411" s="467"/>
      <c r="L411" s="460">
        <v>2</v>
      </c>
      <c r="M411" s="462"/>
      <c r="N411" s="462"/>
      <c r="O411" s="462"/>
      <c r="R411" s="494"/>
      <c r="S411" s="488"/>
      <c r="T411" s="471"/>
    </row>
    <row r="412" spans="1:20" ht="12" customHeight="1" x14ac:dyDescent="0.2">
      <c r="A412" s="460">
        <v>400</v>
      </c>
      <c r="B412" s="473" t="s">
        <v>1734</v>
      </c>
      <c r="C412" s="509" t="s">
        <v>1643</v>
      </c>
      <c r="D412" s="463"/>
      <c r="E412" s="464" t="s">
        <v>1650</v>
      </c>
      <c r="F412" s="484" t="s">
        <v>1769</v>
      </c>
      <c r="G412" s="462">
        <v>2020</v>
      </c>
      <c r="H412" s="485">
        <v>20</v>
      </c>
      <c r="I412" s="486">
        <v>390000</v>
      </c>
      <c r="J412" s="466">
        <f t="shared" si="14"/>
        <v>7800000</v>
      </c>
      <c r="K412" s="467"/>
      <c r="L412" s="460">
        <v>20</v>
      </c>
      <c r="M412" s="462"/>
      <c r="N412" s="462"/>
      <c r="O412" s="462"/>
      <c r="R412" s="494"/>
      <c r="S412" s="488"/>
      <c r="T412" s="471"/>
    </row>
    <row r="413" spans="1:20" ht="12" customHeight="1" x14ac:dyDescent="0.2">
      <c r="A413" s="460">
        <v>401</v>
      </c>
      <c r="B413" s="502" t="s">
        <v>1735</v>
      </c>
      <c r="C413" s="509" t="s">
        <v>356</v>
      </c>
      <c r="D413" s="463"/>
      <c r="E413" s="464" t="s">
        <v>1676</v>
      </c>
      <c r="F413" s="473"/>
      <c r="G413" s="462">
        <v>2020</v>
      </c>
      <c r="H413" s="485">
        <v>2</v>
      </c>
      <c r="I413" s="486">
        <v>2600000</v>
      </c>
      <c r="J413" s="466">
        <f t="shared" si="14"/>
        <v>5200000</v>
      </c>
      <c r="K413" s="467"/>
      <c r="L413" s="460">
        <v>2</v>
      </c>
      <c r="M413" s="462"/>
      <c r="N413" s="462"/>
      <c r="O413" s="462"/>
      <c r="R413" s="494"/>
      <c r="S413" s="488"/>
      <c r="T413" s="471"/>
    </row>
    <row r="414" spans="1:20" ht="12" customHeight="1" x14ac:dyDescent="0.2">
      <c r="A414" s="460">
        <v>402</v>
      </c>
      <c r="B414" s="478" t="s">
        <v>1736</v>
      </c>
      <c r="C414" s="473" t="s">
        <v>1567</v>
      </c>
      <c r="D414" s="463"/>
      <c r="E414" s="464" t="s">
        <v>1775</v>
      </c>
      <c r="F414" s="478" t="s">
        <v>1736</v>
      </c>
      <c r="G414" s="462">
        <v>2020</v>
      </c>
      <c r="H414" s="474">
        <v>65</v>
      </c>
      <c r="I414" s="482">
        <v>75000</v>
      </c>
      <c r="J414" s="466">
        <f t="shared" si="14"/>
        <v>4875000</v>
      </c>
      <c r="K414" s="467"/>
      <c r="L414" s="460">
        <v>65</v>
      </c>
      <c r="M414" s="462"/>
      <c r="N414" s="462"/>
      <c r="O414" s="462"/>
      <c r="R414" s="494"/>
      <c r="S414" s="488"/>
      <c r="T414" s="471"/>
    </row>
    <row r="415" spans="1:20" ht="12" customHeight="1" x14ac:dyDescent="0.2">
      <c r="A415" s="460">
        <v>403</v>
      </c>
      <c r="B415" s="478" t="s">
        <v>1737</v>
      </c>
      <c r="C415" s="473" t="s">
        <v>1567</v>
      </c>
      <c r="D415" s="463"/>
      <c r="E415" s="464" t="s">
        <v>331</v>
      </c>
      <c r="F415" s="478" t="s">
        <v>1737</v>
      </c>
      <c r="G415" s="462">
        <v>2020</v>
      </c>
      <c r="H415" s="474">
        <v>8</v>
      </c>
      <c r="I415" s="482">
        <v>994500</v>
      </c>
      <c r="J415" s="466">
        <f t="shared" si="14"/>
        <v>7956000</v>
      </c>
      <c r="K415" s="467"/>
      <c r="L415" s="460">
        <v>8</v>
      </c>
      <c r="M415" s="462"/>
      <c r="N415" s="462"/>
      <c r="O415" s="462"/>
      <c r="R415" s="494"/>
      <c r="S415" s="488"/>
      <c r="T415" s="471"/>
    </row>
    <row r="416" spans="1:20" ht="12" customHeight="1" x14ac:dyDescent="0.2">
      <c r="A416" s="460">
        <v>404</v>
      </c>
      <c r="B416" s="473" t="s">
        <v>1738</v>
      </c>
      <c r="C416" s="473" t="s">
        <v>1567</v>
      </c>
      <c r="D416" s="463"/>
      <c r="E416" s="464" t="s">
        <v>331</v>
      </c>
      <c r="F416" s="473" t="s">
        <v>1738</v>
      </c>
      <c r="G416" s="462">
        <v>2020</v>
      </c>
      <c r="H416" s="474">
        <v>4</v>
      </c>
      <c r="I416" s="482">
        <v>1170000</v>
      </c>
      <c r="J416" s="466">
        <f t="shared" si="14"/>
        <v>4680000</v>
      </c>
      <c r="K416" s="467"/>
      <c r="L416" s="460">
        <v>4</v>
      </c>
      <c r="M416" s="462"/>
      <c r="N416" s="462"/>
      <c r="O416" s="462"/>
      <c r="R416" s="494"/>
      <c r="S416" s="488"/>
      <c r="T416" s="471"/>
    </row>
    <row r="417" spans="1:20" ht="12" customHeight="1" x14ac:dyDescent="0.2">
      <c r="A417" s="460">
        <v>405</v>
      </c>
      <c r="B417" s="473" t="s">
        <v>1739</v>
      </c>
      <c r="C417" s="473" t="s">
        <v>1567</v>
      </c>
      <c r="D417" s="463"/>
      <c r="E417" s="464" t="s">
        <v>331</v>
      </c>
      <c r="F417" s="473" t="s">
        <v>1739</v>
      </c>
      <c r="G417" s="462">
        <v>2020</v>
      </c>
      <c r="H417" s="474">
        <v>4</v>
      </c>
      <c r="I417" s="482">
        <v>1443000</v>
      </c>
      <c r="J417" s="466">
        <f t="shared" si="14"/>
        <v>5772000</v>
      </c>
      <c r="K417" s="467"/>
      <c r="L417" s="460">
        <v>4</v>
      </c>
      <c r="M417" s="462"/>
      <c r="N417" s="462"/>
      <c r="O417" s="462"/>
      <c r="R417" s="494"/>
      <c r="S417" s="488"/>
      <c r="T417" s="471"/>
    </row>
    <row r="418" spans="1:20" ht="12" customHeight="1" x14ac:dyDescent="0.2">
      <c r="A418" s="460">
        <v>406</v>
      </c>
      <c r="B418" s="473" t="s">
        <v>1740</v>
      </c>
      <c r="C418" s="473" t="s">
        <v>1567</v>
      </c>
      <c r="D418" s="463"/>
      <c r="E418" s="464" t="s">
        <v>331</v>
      </c>
      <c r="F418" s="473" t="s">
        <v>1740</v>
      </c>
      <c r="G418" s="462">
        <v>2020</v>
      </c>
      <c r="H418" s="474">
        <v>4</v>
      </c>
      <c r="I418" s="482">
        <v>416000</v>
      </c>
      <c r="J418" s="466">
        <f t="shared" si="14"/>
        <v>1664000</v>
      </c>
      <c r="K418" s="467"/>
      <c r="L418" s="460">
        <v>4</v>
      </c>
      <c r="M418" s="462"/>
      <c r="N418" s="462"/>
      <c r="O418" s="462"/>
      <c r="R418" s="494"/>
      <c r="S418" s="488"/>
      <c r="T418" s="471"/>
    </row>
    <row r="419" spans="1:20" ht="12" customHeight="1" x14ac:dyDescent="0.2">
      <c r="A419" s="460">
        <v>407</v>
      </c>
      <c r="B419" s="473" t="s">
        <v>1741</v>
      </c>
      <c r="C419" s="473" t="s">
        <v>1567</v>
      </c>
      <c r="D419" s="463"/>
      <c r="E419" s="464" t="s">
        <v>331</v>
      </c>
      <c r="F419" s="473" t="s">
        <v>1741</v>
      </c>
      <c r="G419" s="462">
        <v>2020</v>
      </c>
      <c r="H419" s="474">
        <v>4</v>
      </c>
      <c r="I419" s="482">
        <v>273000</v>
      </c>
      <c r="J419" s="466">
        <f t="shared" si="14"/>
        <v>1092000</v>
      </c>
      <c r="K419" s="467"/>
      <c r="L419" s="460">
        <v>4</v>
      </c>
      <c r="M419" s="462"/>
      <c r="N419" s="462"/>
      <c r="O419" s="462"/>
      <c r="R419" s="494"/>
      <c r="S419" s="488"/>
      <c r="T419" s="471"/>
    </row>
    <row r="420" spans="1:20" ht="12" customHeight="1" x14ac:dyDescent="0.2">
      <c r="A420" s="460">
        <v>408</v>
      </c>
      <c r="B420" s="473" t="s">
        <v>1742</v>
      </c>
      <c r="C420" s="473" t="s">
        <v>1567</v>
      </c>
      <c r="D420" s="463"/>
      <c r="E420" s="464" t="s">
        <v>331</v>
      </c>
      <c r="F420" s="473" t="s">
        <v>1742</v>
      </c>
      <c r="G420" s="462">
        <v>2020</v>
      </c>
      <c r="H420" s="474">
        <v>4</v>
      </c>
      <c r="I420" s="482">
        <v>279500</v>
      </c>
      <c r="J420" s="466">
        <f t="shared" si="14"/>
        <v>1118000</v>
      </c>
      <c r="K420" s="467"/>
      <c r="L420" s="460">
        <v>4</v>
      </c>
      <c r="M420" s="462"/>
      <c r="N420" s="462"/>
      <c r="O420" s="462"/>
      <c r="R420" s="494"/>
      <c r="S420" s="488"/>
      <c r="T420" s="471"/>
    </row>
    <row r="421" spans="1:20" ht="12" customHeight="1" x14ac:dyDescent="0.2">
      <c r="A421" s="460">
        <v>409</v>
      </c>
      <c r="B421" s="473" t="s">
        <v>1743</v>
      </c>
      <c r="C421" s="473" t="s">
        <v>1567</v>
      </c>
      <c r="D421" s="463"/>
      <c r="E421" s="464" t="s">
        <v>331</v>
      </c>
      <c r="F421" s="473" t="s">
        <v>1743</v>
      </c>
      <c r="G421" s="462">
        <v>2020</v>
      </c>
      <c r="H421" s="474">
        <v>4</v>
      </c>
      <c r="I421" s="482">
        <v>416000</v>
      </c>
      <c r="J421" s="466">
        <f t="shared" si="14"/>
        <v>1664000</v>
      </c>
      <c r="K421" s="467"/>
      <c r="L421" s="460">
        <v>4</v>
      </c>
      <c r="M421" s="462"/>
      <c r="N421" s="462"/>
      <c r="O421" s="462"/>
      <c r="R421" s="494"/>
      <c r="S421" s="488"/>
      <c r="T421" s="471"/>
    </row>
    <row r="422" spans="1:20" ht="12" customHeight="1" x14ac:dyDescent="0.2">
      <c r="A422" s="460">
        <v>410</v>
      </c>
      <c r="B422" s="478" t="s">
        <v>1744</v>
      </c>
      <c r="C422" s="473" t="s">
        <v>1567</v>
      </c>
      <c r="D422" s="463"/>
      <c r="E422" s="464" t="s">
        <v>331</v>
      </c>
      <c r="F422" s="478" t="s">
        <v>1744</v>
      </c>
      <c r="G422" s="462">
        <v>2020</v>
      </c>
      <c r="H422" s="474">
        <v>4</v>
      </c>
      <c r="I422" s="482">
        <v>734000</v>
      </c>
      <c r="J422" s="466">
        <f t="shared" ref="J422:J424" si="15">H422*I422</f>
        <v>2936000</v>
      </c>
      <c r="K422" s="467"/>
      <c r="L422" s="460">
        <v>4</v>
      </c>
      <c r="M422" s="462"/>
      <c r="N422" s="462"/>
      <c r="O422" s="462"/>
      <c r="R422" s="494"/>
      <c r="S422" s="488"/>
      <c r="T422" s="471"/>
    </row>
    <row r="423" spans="1:20" s="788" customFormat="1" ht="12" customHeight="1" x14ac:dyDescent="0.2">
      <c r="A423" s="782">
        <v>411</v>
      </c>
      <c r="B423" s="783" t="s">
        <v>1745</v>
      </c>
      <c r="C423" s="789" t="s">
        <v>1567</v>
      </c>
      <c r="D423" s="785"/>
      <c r="E423" s="786" t="s">
        <v>331</v>
      </c>
      <c r="F423" s="783" t="s">
        <v>1745</v>
      </c>
      <c r="G423" s="784">
        <v>2020</v>
      </c>
      <c r="H423" s="787">
        <v>5</v>
      </c>
      <c r="I423" s="482">
        <v>19500</v>
      </c>
      <c r="J423" s="466">
        <f t="shared" si="15"/>
        <v>97500</v>
      </c>
      <c r="K423" s="467"/>
      <c r="L423" s="782">
        <v>5</v>
      </c>
      <c r="M423" s="784"/>
      <c r="N423" s="784"/>
      <c r="O423" s="784"/>
      <c r="R423" s="494"/>
      <c r="S423" s="488"/>
      <c r="T423" s="471"/>
    </row>
    <row r="424" spans="1:20" s="788" customFormat="1" ht="12" customHeight="1" x14ac:dyDescent="0.2">
      <c r="A424" s="782">
        <v>412</v>
      </c>
      <c r="B424" s="790" t="s">
        <v>1746</v>
      </c>
      <c r="C424" s="791" t="s">
        <v>1104</v>
      </c>
      <c r="D424" s="785"/>
      <c r="E424" s="786" t="s">
        <v>331</v>
      </c>
      <c r="F424" s="792" t="s">
        <v>1770</v>
      </c>
      <c r="G424" s="784">
        <v>2020</v>
      </c>
      <c r="H424" s="793">
        <v>18</v>
      </c>
      <c r="I424" s="486">
        <v>2600000</v>
      </c>
      <c r="J424" s="466">
        <f t="shared" si="15"/>
        <v>46800000</v>
      </c>
      <c r="K424" s="467"/>
      <c r="L424" s="782">
        <v>18</v>
      </c>
      <c r="M424" s="784"/>
      <c r="N424" s="784"/>
      <c r="O424" s="784"/>
      <c r="R424" s="494"/>
      <c r="S424" s="488"/>
      <c r="T424" s="471"/>
    </row>
    <row r="425" spans="1:20" s="788" customFormat="1" ht="12" customHeight="1" x14ac:dyDescent="0.2">
      <c r="A425" s="782">
        <v>413</v>
      </c>
      <c r="B425" s="790" t="s">
        <v>1747</v>
      </c>
      <c r="C425" s="791" t="s">
        <v>353</v>
      </c>
      <c r="D425" s="785"/>
      <c r="E425" s="786" t="s">
        <v>1777</v>
      </c>
      <c r="F425" s="791" t="s">
        <v>1766</v>
      </c>
      <c r="G425" s="784">
        <v>2020</v>
      </c>
      <c r="H425" s="793">
        <v>4</v>
      </c>
      <c r="I425" s="718">
        <v>8287500</v>
      </c>
      <c r="J425" s="466">
        <f>H425*I425</f>
        <v>33150000</v>
      </c>
      <c r="K425" s="467"/>
      <c r="L425" s="782">
        <v>4</v>
      </c>
      <c r="M425" s="784"/>
      <c r="N425" s="784"/>
      <c r="O425" s="784"/>
      <c r="R425" s="494"/>
      <c r="S425" s="488"/>
      <c r="T425" s="471"/>
    </row>
    <row r="426" spans="1:20" s="788" customFormat="1" ht="12" customHeight="1" x14ac:dyDescent="0.2">
      <c r="A426" s="782">
        <v>414</v>
      </c>
      <c r="B426" s="794" t="s">
        <v>1882</v>
      </c>
      <c r="C426" s="795" t="s">
        <v>1876</v>
      </c>
      <c r="D426" s="785"/>
      <c r="E426" s="786" t="s">
        <v>331</v>
      </c>
      <c r="F426" s="796" t="s">
        <v>1859</v>
      </c>
      <c r="G426" s="784">
        <v>2021</v>
      </c>
      <c r="H426" s="782">
        <v>15</v>
      </c>
      <c r="I426" s="467">
        <v>198000</v>
      </c>
      <c r="J426" s="466">
        <f t="shared" ref="J426" si="16">H426*I426</f>
        <v>2970000</v>
      </c>
      <c r="K426" s="467"/>
      <c r="L426" s="782">
        <v>15</v>
      </c>
      <c r="M426" s="784"/>
      <c r="N426" s="784"/>
      <c r="O426" s="784"/>
      <c r="R426" s="494"/>
      <c r="S426" s="488"/>
      <c r="T426" s="471"/>
    </row>
    <row r="427" spans="1:20" s="788" customFormat="1" ht="12" customHeight="1" x14ac:dyDescent="0.2">
      <c r="A427" s="782">
        <v>415</v>
      </c>
      <c r="B427" s="797" t="s">
        <v>1883</v>
      </c>
      <c r="C427" s="795" t="s">
        <v>1877</v>
      </c>
      <c r="D427" s="785"/>
      <c r="E427" s="786" t="s">
        <v>331</v>
      </c>
      <c r="F427" s="798" t="s">
        <v>1860</v>
      </c>
      <c r="G427" s="784">
        <v>2021</v>
      </c>
      <c r="H427" s="782">
        <v>1</v>
      </c>
      <c r="I427" s="467">
        <v>3707000</v>
      </c>
      <c r="J427" s="466">
        <f t="shared" ref="J427:J428" si="17">H427*I427</f>
        <v>3707000</v>
      </c>
      <c r="K427" s="467"/>
      <c r="L427" s="782">
        <v>1</v>
      </c>
      <c r="M427" s="784"/>
      <c r="N427" s="784"/>
      <c r="O427" s="784"/>
      <c r="R427" s="494"/>
      <c r="S427" s="488">
        <v>239206110</v>
      </c>
      <c r="T427" s="471"/>
    </row>
    <row r="428" spans="1:20" s="788" customFormat="1" ht="12" customHeight="1" x14ac:dyDescent="0.2">
      <c r="A428" s="782">
        <v>416</v>
      </c>
      <c r="B428" s="797" t="s">
        <v>1883</v>
      </c>
      <c r="C428" s="795" t="s">
        <v>1877</v>
      </c>
      <c r="D428" s="785"/>
      <c r="E428" s="786" t="s">
        <v>331</v>
      </c>
      <c r="F428" s="799" t="s">
        <v>1861</v>
      </c>
      <c r="G428" s="784">
        <v>2021</v>
      </c>
      <c r="H428" s="782">
        <v>15</v>
      </c>
      <c r="I428" s="467">
        <v>407000</v>
      </c>
      <c r="J428" s="466">
        <f t="shared" si="17"/>
        <v>6105000</v>
      </c>
      <c r="K428" s="467"/>
      <c r="L428" s="782">
        <v>15</v>
      </c>
      <c r="M428" s="784"/>
      <c r="N428" s="784"/>
      <c r="O428" s="784"/>
      <c r="R428" s="494"/>
      <c r="S428" s="488">
        <v>147180000</v>
      </c>
      <c r="T428" s="471"/>
    </row>
    <row r="429" spans="1:20" s="788" customFormat="1" ht="12" customHeight="1" x14ac:dyDescent="0.2">
      <c r="A429" s="782">
        <v>417</v>
      </c>
      <c r="B429" s="794" t="s">
        <v>1884</v>
      </c>
      <c r="C429" s="795" t="s">
        <v>1878</v>
      </c>
      <c r="D429" s="785"/>
      <c r="E429" s="786" t="s">
        <v>331</v>
      </c>
      <c r="F429" s="796" t="s">
        <v>1713</v>
      </c>
      <c r="G429" s="784">
        <v>2021</v>
      </c>
      <c r="H429" s="782">
        <v>15</v>
      </c>
      <c r="I429" s="467">
        <v>655000</v>
      </c>
      <c r="J429" s="466">
        <f t="shared" si="11"/>
        <v>9825000</v>
      </c>
      <c r="K429" s="467"/>
      <c r="L429" s="782">
        <v>15</v>
      </c>
      <c r="M429" s="784"/>
      <c r="N429" s="784"/>
      <c r="O429" s="784"/>
      <c r="R429" s="494"/>
      <c r="S429" s="488">
        <v>10054000</v>
      </c>
      <c r="T429" s="471"/>
    </row>
    <row r="430" spans="1:20" s="788" customFormat="1" ht="12" customHeight="1" x14ac:dyDescent="0.2">
      <c r="A430" s="782">
        <v>418</v>
      </c>
      <c r="B430" s="800" t="s">
        <v>1885</v>
      </c>
      <c r="C430" s="795" t="s">
        <v>1748</v>
      </c>
      <c r="D430" s="785"/>
      <c r="E430" s="786" t="s">
        <v>1891</v>
      </c>
      <c r="F430" s="796" t="s">
        <v>1720</v>
      </c>
      <c r="G430" s="784">
        <v>2021</v>
      </c>
      <c r="H430" s="782">
        <v>1</v>
      </c>
      <c r="I430" s="467">
        <v>2750000</v>
      </c>
      <c r="J430" s="466">
        <f t="shared" si="11"/>
        <v>2750000</v>
      </c>
      <c r="K430" s="467"/>
      <c r="L430" s="782">
        <v>1</v>
      </c>
      <c r="M430" s="784"/>
      <c r="N430" s="784"/>
      <c r="O430" s="784"/>
      <c r="R430" s="494"/>
      <c r="S430" s="488"/>
      <c r="T430" s="471"/>
    </row>
    <row r="431" spans="1:20" s="788" customFormat="1" ht="12" customHeight="1" x14ac:dyDescent="0.2">
      <c r="A431" s="782">
        <v>419</v>
      </c>
      <c r="B431" s="800" t="s">
        <v>1886</v>
      </c>
      <c r="C431" s="795" t="s">
        <v>1666</v>
      </c>
      <c r="D431" s="785"/>
      <c r="E431" s="786" t="s">
        <v>1895</v>
      </c>
      <c r="F431" s="796" t="s">
        <v>1862</v>
      </c>
      <c r="G431" s="784">
        <v>2021</v>
      </c>
      <c r="H431" s="782">
        <v>2</v>
      </c>
      <c r="I431" s="467">
        <v>3300000</v>
      </c>
      <c r="J431" s="466">
        <f t="shared" si="11"/>
        <v>6600000</v>
      </c>
      <c r="K431" s="467"/>
      <c r="L431" s="782">
        <v>2</v>
      </c>
      <c r="M431" s="784"/>
      <c r="N431" s="784"/>
      <c r="O431" s="784"/>
      <c r="R431" s="494"/>
      <c r="S431" s="488">
        <v>239206110</v>
      </c>
      <c r="T431" s="471"/>
    </row>
    <row r="432" spans="1:20" s="788" customFormat="1" ht="12" customHeight="1" x14ac:dyDescent="0.2">
      <c r="A432" s="782">
        <v>420</v>
      </c>
      <c r="B432" s="800" t="s">
        <v>1885</v>
      </c>
      <c r="C432" s="795" t="s">
        <v>1748</v>
      </c>
      <c r="D432" s="785"/>
      <c r="E432" s="786" t="s">
        <v>1294</v>
      </c>
      <c r="F432" s="796" t="s">
        <v>1863</v>
      </c>
      <c r="G432" s="784">
        <v>2021</v>
      </c>
      <c r="H432" s="782">
        <v>2</v>
      </c>
      <c r="I432" s="467">
        <v>1100000</v>
      </c>
      <c r="J432" s="466">
        <f t="shared" si="11"/>
        <v>2200000</v>
      </c>
      <c r="K432" s="467"/>
      <c r="L432" s="782">
        <v>2</v>
      </c>
      <c r="M432" s="784"/>
      <c r="N432" s="784"/>
      <c r="O432" s="784"/>
      <c r="R432" s="494"/>
      <c r="S432" s="488">
        <v>147180000</v>
      </c>
      <c r="T432" s="471"/>
    </row>
    <row r="433" spans="1:20" s="788" customFormat="1" ht="12" customHeight="1" x14ac:dyDescent="0.2">
      <c r="A433" s="782">
        <v>421</v>
      </c>
      <c r="B433" s="800" t="s">
        <v>1885</v>
      </c>
      <c r="C433" s="795" t="s">
        <v>1748</v>
      </c>
      <c r="D433" s="785"/>
      <c r="E433" s="786" t="s">
        <v>1294</v>
      </c>
      <c r="F433" s="801" t="s">
        <v>1863</v>
      </c>
      <c r="G433" s="784">
        <v>2021</v>
      </c>
      <c r="H433" s="782">
        <v>2</v>
      </c>
      <c r="I433" s="467">
        <v>1405000</v>
      </c>
      <c r="J433" s="466">
        <f t="shared" ref="J433:J446" si="18">H433*I433</f>
        <v>2810000</v>
      </c>
      <c r="K433" s="467"/>
      <c r="L433" s="782">
        <v>2</v>
      </c>
      <c r="M433" s="784"/>
      <c r="N433" s="784"/>
      <c r="O433" s="784"/>
      <c r="R433" s="494"/>
      <c r="S433" s="488">
        <v>10054000</v>
      </c>
      <c r="T433" s="471"/>
    </row>
    <row r="434" spans="1:20" s="788" customFormat="1" ht="12" customHeight="1" x14ac:dyDescent="0.25">
      <c r="A434" s="782">
        <v>422</v>
      </c>
      <c r="B434" s="802" t="s">
        <v>1887</v>
      </c>
      <c r="C434" s="795" t="s">
        <v>1879</v>
      </c>
      <c r="D434" s="785"/>
      <c r="E434" s="786" t="s">
        <v>1892</v>
      </c>
      <c r="F434" s="803" t="s">
        <v>1864</v>
      </c>
      <c r="G434" s="784">
        <v>2021</v>
      </c>
      <c r="H434" s="782">
        <v>1</v>
      </c>
      <c r="I434" s="467">
        <v>965250</v>
      </c>
      <c r="J434" s="466">
        <f t="shared" si="18"/>
        <v>965250</v>
      </c>
      <c r="K434" s="467"/>
      <c r="L434" s="782">
        <v>1</v>
      </c>
      <c r="M434" s="784"/>
      <c r="N434" s="784"/>
      <c r="O434" s="784"/>
      <c r="R434" s="494"/>
      <c r="S434" s="488"/>
      <c r="T434" s="471"/>
    </row>
    <row r="435" spans="1:20" s="788" customFormat="1" ht="12" customHeight="1" x14ac:dyDescent="0.25">
      <c r="A435" s="782">
        <v>423</v>
      </c>
      <c r="B435" s="802" t="s">
        <v>1888</v>
      </c>
      <c r="C435" s="804" t="s">
        <v>1880</v>
      </c>
      <c r="D435" s="785"/>
      <c r="E435" s="786" t="s">
        <v>1865</v>
      </c>
      <c r="F435" s="803" t="s">
        <v>1865</v>
      </c>
      <c r="G435" s="784">
        <v>2021</v>
      </c>
      <c r="H435" s="782">
        <v>1</v>
      </c>
      <c r="I435" s="467">
        <v>30000000</v>
      </c>
      <c r="J435" s="466">
        <f t="shared" si="18"/>
        <v>30000000</v>
      </c>
      <c r="K435" s="467"/>
      <c r="L435" s="782">
        <v>1</v>
      </c>
      <c r="M435" s="784"/>
      <c r="N435" s="784"/>
      <c r="O435" s="784"/>
      <c r="R435" s="494"/>
      <c r="S435" s="488">
        <v>147180000</v>
      </c>
      <c r="T435" s="471"/>
    </row>
    <row r="436" spans="1:20" s="788" customFormat="1" ht="12" customHeight="1" x14ac:dyDescent="0.25">
      <c r="A436" s="782">
        <v>424</v>
      </c>
      <c r="B436" s="802" t="s">
        <v>1889</v>
      </c>
      <c r="C436" s="804" t="s">
        <v>353</v>
      </c>
      <c r="D436" s="785"/>
      <c r="E436" s="786" t="s">
        <v>1896</v>
      </c>
      <c r="F436" s="803" t="s">
        <v>1866</v>
      </c>
      <c r="G436" s="784">
        <v>2021</v>
      </c>
      <c r="H436" s="782">
        <v>3</v>
      </c>
      <c r="I436" s="467">
        <v>13949100</v>
      </c>
      <c r="J436" s="466">
        <f t="shared" si="18"/>
        <v>41847300</v>
      </c>
      <c r="K436" s="467"/>
      <c r="L436" s="782">
        <v>3</v>
      </c>
      <c r="M436" s="784"/>
      <c r="N436" s="784"/>
      <c r="O436" s="784"/>
      <c r="R436" s="494"/>
      <c r="S436" s="488">
        <v>10054000</v>
      </c>
      <c r="T436" s="471"/>
    </row>
    <row r="437" spans="1:20" s="788" customFormat="1" ht="12" customHeight="1" x14ac:dyDescent="0.25">
      <c r="A437" s="782">
        <v>425</v>
      </c>
      <c r="B437" s="800" t="s">
        <v>1890</v>
      </c>
      <c r="C437" s="804" t="s">
        <v>1881</v>
      </c>
      <c r="D437" s="785"/>
      <c r="E437" s="786" t="s">
        <v>1893</v>
      </c>
      <c r="F437" s="803" t="s">
        <v>1867</v>
      </c>
      <c r="G437" s="784">
        <v>2021</v>
      </c>
      <c r="H437" s="782">
        <v>1</v>
      </c>
      <c r="I437" s="467">
        <v>14000800</v>
      </c>
      <c r="J437" s="466">
        <f t="shared" si="18"/>
        <v>14000800</v>
      </c>
      <c r="K437" s="467"/>
      <c r="L437" s="782">
        <v>1</v>
      </c>
      <c r="M437" s="784"/>
      <c r="N437" s="784"/>
      <c r="O437" s="784"/>
      <c r="R437" s="494"/>
      <c r="S437" s="488"/>
      <c r="T437" s="471"/>
    </row>
    <row r="438" spans="1:20" s="788" customFormat="1" ht="12" customHeight="1" x14ac:dyDescent="0.25">
      <c r="A438" s="782">
        <v>426</v>
      </c>
      <c r="B438" s="800" t="s">
        <v>1022</v>
      </c>
      <c r="C438" s="804" t="s">
        <v>1106</v>
      </c>
      <c r="D438" s="785"/>
      <c r="E438" s="786" t="s">
        <v>1894</v>
      </c>
      <c r="F438" s="805" t="s">
        <v>1868</v>
      </c>
      <c r="G438" s="784">
        <v>2021</v>
      </c>
      <c r="H438" s="782">
        <v>1</v>
      </c>
      <c r="I438" s="467">
        <v>2600400</v>
      </c>
      <c r="J438" s="466">
        <f t="shared" si="18"/>
        <v>2600400</v>
      </c>
      <c r="K438" s="467"/>
      <c r="L438" s="782">
        <v>1</v>
      </c>
      <c r="M438" s="784"/>
      <c r="N438" s="784"/>
      <c r="O438" s="784"/>
      <c r="R438" s="494"/>
      <c r="S438" s="488">
        <v>239206110</v>
      </c>
      <c r="T438" s="471"/>
    </row>
    <row r="439" spans="1:20" s="788" customFormat="1" ht="12" customHeight="1" x14ac:dyDescent="0.25">
      <c r="A439" s="782">
        <v>427</v>
      </c>
      <c r="B439" s="802" t="s">
        <v>1889</v>
      </c>
      <c r="C439" s="804" t="s">
        <v>353</v>
      </c>
      <c r="D439" s="785"/>
      <c r="E439" s="786" t="s">
        <v>1896</v>
      </c>
      <c r="F439" s="803" t="s">
        <v>1869</v>
      </c>
      <c r="G439" s="784">
        <v>2021</v>
      </c>
      <c r="H439" s="782">
        <v>3</v>
      </c>
      <c r="I439" s="467">
        <v>9949500</v>
      </c>
      <c r="J439" s="466">
        <f t="shared" si="18"/>
        <v>29848500</v>
      </c>
      <c r="K439" s="467"/>
      <c r="L439" s="782">
        <v>3</v>
      </c>
      <c r="M439" s="784"/>
      <c r="N439" s="784"/>
      <c r="O439" s="784"/>
      <c r="R439" s="494"/>
      <c r="S439" s="488">
        <v>147180000</v>
      </c>
      <c r="T439" s="471"/>
    </row>
    <row r="440" spans="1:20" s="788" customFormat="1" ht="12" customHeight="1" x14ac:dyDescent="0.25">
      <c r="A440" s="782">
        <v>428</v>
      </c>
      <c r="B440" s="802" t="s">
        <v>1887</v>
      </c>
      <c r="C440" s="806" t="s">
        <v>1879</v>
      </c>
      <c r="D440" s="785"/>
      <c r="E440" s="786" t="s">
        <v>1897</v>
      </c>
      <c r="F440" s="803" t="s">
        <v>1870</v>
      </c>
      <c r="G440" s="784">
        <v>2021</v>
      </c>
      <c r="H440" s="782">
        <v>2</v>
      </c>
      <c r="I440" s="467">
        <v>1450900</v>
      </c>
      <c r="J440" s="466">
        <f t="shared" si="18"/>
        <v>2901800</v>
      </c>
      <c r="K440" s="467"/>
      <c r="L440" s="782">
        <v>2</v>
      </c>
      <c r="M440" s="784"/>
      <c r="N440" s="784"/>
      <c r="O440" s="784"/>
      <c r="R440" s="494"/>
      <c r="S440" s="488"/>
      <c r="T440" s="471"/>
    </row>
    <row r="441" spans="1:20" s="788" customFormat="1" ht="12" customHeight="1" x14ac:dyDescent="0.25">
      <c r="A441" s="782">
        <v>429</v>
      </c>
      <c r="B441" s="802" t="s">
        <v>1887</v>
      </c>
      <c r="C441" s="806" t="s">
        <v>1879</v>
      </c>
      <c r="D441" s="785"/>
      <c r="E441" s="786" t="s">
        <v>1898</v>
      </c>
      <c r="F441" s="803" t="s">
        <v>1871</v>
      </c>
      <c r="G441" s="784">
        <v>2021</v>
      </c>
      <c r="H441" s="782">
        <v>4</v>
      </c>
      <c r="I441" s="467">
        <v>1276000</v>
      </c>
      <c r="J441" s="466">
        <f t="shared" si="18"/>
        <v>5104000</v>
      </c>
      <c r="K441" s="467"/>
      <c r="L441" s="782">
        <v>4</v>
      </c>
      <c r="M441" s="784"/>
      <c r="N441" s="784"/>
      <c r="O441" s="784"/>
      <c r="R441" s="494"/>
      <c r="S441" s="488">
        <v>239206110</v>
      </c>
      <c r="T441" s="471"/>
    </row>
    <row r="442" spans="1:20" s="788" customFormat="1" ht="12" customHeight="1" x14ac:dyDescent="0.25">
      <c r="A442" s="782">
        <v>430</v>
      </c>
      <c r="B442" s="802" t="s">
        <v>1887</v>
      </c>
      <c r="C442" s="806" t="s">
        <v>1879</v>
      </c>
      <c r="D442" s="785"/>
      <c r="E442" s="786" t="s">
        <v>1899</v>
      </c>
      <c r="F442" s="803" t="s">
        <v>1872</v>
      </c>
      <c r="G442" s="784">
        <v>2021</v>
      </c>
      <c r="H442" s="782">
        <v>2</v>
      </c>
      <c r="I442" s="467">
        <v>2960000</v>
      </c>
      <c r="J442" s="466">
        <f t="shared" si="18"/>
        <v>5920000</v>
      </c>
      <c r="K442" s="467"/>
      <c r="L442" s="782">
        <v>2</v>
      </c>
      <c r="M442" s="784"/>
      <c r="N442" s="784"/>
      <c r="O442" s="784"/>
      <c r="R442" s="494"/>
      <c r="S442" s="488">
        <v>147180000</v>
      </c>
      <c r="T442" s="471"/>
    </row>
    <row r="443" spans="1:20" s="788" customFormat="1" ht="12" customHeight="1" x14ac:dyDescent="0.25">
      <c r="A443" s="782">
        <v>431</v>
      </c>
      <c r="B443" s="802" t="s">
        <v>1887</v>
      </c>
      <c r="C443" s="806" t="s">
        <v>1879</v>
      </c>
      <c r="D443" s="785"/>
      <c r="E443" s="786" t="s">
        <v>1900</v>
      </c>
      <c r="F443" s="803" t="s">
        <v>1873</v>
      </c>
      <c r="G443" s="784">
        <v>2021</v>
      </c>
      <c r="H443" s="782">
        <v>1</v>
      </c>
      <c r="I443" s="467">
        <v>4400000</v>
      </c>
      <c r="J443" s="466">
        <f t="shared" si="18"/>
        <v>4400000</v>
      </c>
      <c r="K443" s="467"/>
      <c r="L443" s="782">
        <v>1</v>
      </c>
      <c r="M443" s="784"/>
      <c r="N443" s="784"/>
      <c r="O443" s="784"/>
      <c r="R443" s="494"/>
      <c r="S443" s="488">
        <v>10054000</v>
      </c>
      <c r="T443" s="471"/>
    </row>
    <row r="444" spans="1:20" s="788" customFormat="1" ht="12" customHeight="1" x14ac:dyDescent="0.25">
      <c r="A444" s="782">
        <v>432</v>
      </c>
      <c r="B444" s="802" t="s">
        <v>1887</v>
      </c>
      <c r="C444" s="806" t="s">
        <v>1879</v>
      </c>
      <c r="D444" s="785"/>
      <c r="E444" s="786" t="s">
        <v>1896</v>
      </c>
      <c r="F444" s="803" t="s">
        <v>1874</v>
      </c>
      <c r="G444" s="784">
        <v>2021</v>
      </c>
      <c r="H444" s="782">
        <v>1</v>
      </c>
      <c r="I444" s="467">
        <v>12290000</v>
      </c>
      <c r="J444" s="466">
        <f t="shared" si="18"/>
        <v>12290000</v>
      </c>
      <c r="K444" s="467"/>
      <c r="L444" s="782">
        <v>1</v>
      </c>
      <c r="M444" s="784"/>
      <c r="N444" s="784"/>
      <c r="O444" s="784"/>
      <c r="R444" s="494"/>
      <c r="S444" s="488"/>
      <c r="T444" s="471"/>
    </row>
    <row r="445" spans="1:20" s="788" customFormat="1" ht="12" customHeight="1" x14ac:dyDescent="0.25">
      <c r="A445" s="782">
        <v>433</v>
      </c>
      <c r="B445" s="802" t="s">
        <v>1887</v>
      </c>
      <c r="C445" s="806" t="s">
        <v>1879</v>
      </c>
      <c r="D445" s="785"/>
      <c r="E445" s="786" t="s">
        <v>1901</v>
      </c>
      <c r="F445" s="805" t="s">
        <v>1875</v>
      </c>
      <c r="G445" s="784">
        <v>2021</v>
      </c>
      <c r="H445" s="782">
        <v>1</v>
      </c>
      <c r="I445" s="467">
        <v>2500000</v>
      </c>
      <c r="J445" s="466">
        <f t="shared" si="18"/>
        <v>2500000</v>
      </c>
      <c r="K445" s="467"/>
      <c r="L445" s="782">
        <v>1</v>
      </c>
      <c r="M445" s="784"/>
      <c r="N445" s="784"/>
      <c r="O445" s="784"/>
      <c r="R445" s="494"/>
      <c r="S445" s="488">
        <v>239206110</v>
      </c>
      <c r="T445" s="471"/>
    </row>
    <row r="446" spans="1:20" s="788" customFormat="1" ht="12" customHeight="1" x14ac:dyDescent="0.25">
      <c r="A446" s="782">
        <v>434</v>
      </c>
      <c r="B446" s="807" t="s">
        <v>1884</v>
      </c>
      <c r="C446" s="808" t="s">
        <v>1878</v>
      </c>
      <c r="D446" s="785"/>
      <c r="E446" s="786" t="s">
        <v>1865</v>
      </c>
      <c r="F446" s="805" t="s">
        <v>1921</v>
      </c>
      <c r="G446" s="784">
        <v>2021</v>
      </c>
      <c r="H446" s="809">
        <v>10</v>
      </c>
      <c r="I446" s="467">
        <v>660000</v>
      </c>
      <c r="J446" s="466">
        <f t="shared" si="18"/>
        <v>6600000</v>
      </c>
      <c r="K446" s="467"/>
      <c r="L446" s="809">
        <v>10</v>
      </c>
      <c r="M446" s="784"/>
      <c r="N446" s="784"/>
      <c r="O446" s="784"/>
      <c r="R446" s="494"/>
      <c r="S446" s="488">
        <v>147180000</v>
      </c>
      <c r="T446" s="471"/>
    </row>
    <row r="447" spans="1:20" s="788" customFormat="1" ht="12" customHeight="1" x14ac:dyDescent="0.25">
      <c r="A447" s="782">
        <v>435</v>
      </c>
      <c r="B447" s="810" t="s">
        <v>1907</v>
      </c>
      <c r="C447" s="808" t="s">
        <v>1902</v>
      </c>
      <c r="D447" s="785"/>
      <c r="E447" s="786" t="s">
        <v>1865</v>
      </c>
      <c r="F447" s="803" t="s">
        <v>1922</v>
      </c>
      <c r="G447" s="784">
        <v>2021</v>
      </c>
      <c r="H447" s="811">
        <v>1</v>
      </c>
      <c r="I447" s="467">
        <v>8690000</v>
      </c>
      <c r="J447" s="466">
        <f t="shared" ref="J447:J463" si="19">H447*I447</f>
        <v>8690000</v>
      </c>
      <c r="K447" s="467"/>
      <c r="L447" s="811">
        <v>1</v>
      </c>
      <c r="M447" s="784"/>
      <c r="N447" s="784"/>
      <c r="O447" s="784"/>
      <c r="R447" s="494"/>
      <c r="S447" s="488">
        <v>10054000</v>
      </c>
      <c r="T447" s="471"/>
    </row>
    <row r="448" spans="1:20" s="788" customFormat="1" ht="12" customHeight="1" x14ac:dyDescent="0.2">
      <c r="A448" s="782">
        <v>436</v>
      </c>
      <c r="B448" s="810" t="s">
        <v>1038</v>
      </c>
      <c r="C448" s="808" t="s">
        <v>1903</v>
      </c>
      <c r="D448" s="785"/>
      <c r="E448" s="786" t="s">
        <v>1956</v>
      </c>
      <c r="F448" s="796" t="s">
        <v>1923</v>
      </c>
      <c r="G448" s="784">
        <v>2021</v>
      </c>
      <c r="H448" s="811">
        <v>3</v>
      </c>
      <c r="I448" s="467">
        <v>8800000</v>
      </c>
      <c r="J448" s="466">
        <f t="shared" si="19"/>
        <v>26400000</v>
      </c>
      <c r="K448" s="467"/>
      <c r="L448" s="811">
        <v>3</v>
      </c>
      <c r="M448" s="784"/>
      <c r="N448" s="784"/>
      <c r="O448" s="784"/>
      <c r="R448" s="494"/>
      <c r="S448" s="488"/>
      <c r="T448" s="471"/>
    </row>
    <row r="449" spans="1:20" s="788" customFormat="1" ht="12" customHeight="1" x14ac:dyDescent="0.25">
      <c r="A449" s="782">
        <v>437</v>
      </c>
      <c r="B449" s="812" t="s">
        <v>1886</v>
      </c>
      <c r="C449" s="808" t="s">
        <v>1666</v>
      </c>
      <c r="D449" s="785"/>
      <c r="E449" s="786" t="s">
        <v>1896</v>
      </c>
      <c r="F449" s="805" t="s">
        <v>1862</v>
      </c>
      <c r="G449" s="784">
        <v>2021</v>
      </c>
      <c r="H449" s="809">
        <v>1</v>
      </c>
      <c r="I449" s="467">
        <v>3250000</v>
      </c>
      <c r="J449" s="466">
        <f t="shared" si="19"/>
        <v>3250000</v>
      </c>
      <c r="K449" s="467"/>
      <c r="L449" s="809">
        <v>1</v>
      </c>
      <c r="M449" s="784"/>
      <c r="N449" s="784"/>
      <c r="O449" s="784"/>
      <c r="R449" s="494"/>
      <c r="S449" s="488">
        <v>239206110</v>
      </c>
      <c r="T449" s="471"/>
    </row>
    <row r="450" spans="1:20" s="788" customFormat="1" ht="12" customHeight="1" x14ac:dyDescent="0.25">
      <c r="A450" s="782">
        <v>438</v>
      </c>
      <c r="B450" s="807" t="s">
        <v>1887</v>
      </c>
      <c r="C450" s="808" t="s">
        <v>1879</v>
      </c>
      <c r="D450" s="785"/>
      <c r="E450" s="786" t="s">
        <v>1957</v>
      </c>
      <c r="F450" s="803" t="s">
        <v>1941</v>
      </c>
      <c r="G450" s="784">
        <v>2021</v>
      </c>
      <c r="H450" s="809">
        <v>2</v>
      </c>
      <c r="I450" s="467">
        <v>5445000</v>
      </c>
      <c r="J450" s="466">
        <f t="shared" si="19"/>
        <v>10890000</v>
      </c>
      <c r="K450" s="467"/>
      <c r="L450" s="809">
        <v>2</v>
      </c>
      <c r="M450" s="784"/>
      <c r="N450" s="784"/>
      <c r="O450" s="784"/>
      <c r="R450" s="494"/>
      <c r="S450" s="488">
        <v>147180000</v>
      </c>
      <c r="T450" s="471"/>
    </row>
    <row r="451" spans="1:20" s="788" customFormat="1" ht="12" customHeight="1" x14ac:dyDescent="0.25">
      <c r="A451" s="782">
        <v>439</v>
      </c>
      <c r="B451" s="807" t="s">
        <v>1918</v>
      </c>
      <c r="C451" s="808" t="s">
        <v>1904</v>
      </c>
      <c r="D451" s="785"/>
      <c r="E451" s="786" t="s">
        <v>1959</v>
      </c>
      <c r="F451" s="803" t="s">
        <v>1952</v>
      </c>
      <c r="G451" s="784">
        <v>2021</v>
      </c>
      <c r="H451" s="809">
        <v>1</v>
      </c>
      <c r="I451" s="467">
        <v>6325000</v>
      </c>
      <c r="J451" s="466">
        <f t="shared" ref="J451:J457" si="20">H451*I451</f>
        <v>6325000</v>
      </c>
      <c r="K451" s="467"/>
      <c r="L451" s="809">
        <v>1</v>
      </c>
      <c r="M451" s="784"/>
      <c r="N451" s="784"/>
      <c r="O451" s="784"/>
      <c r="R451" s="494"/>
      <c r="S451" s="488">
        <v>147180000</v>
      </c>
      <c r="T451" s="471"/>
    </row>
    <row r="452" spans="1:20" s="788" customFormat="1" ht="12" customHeight="1" x14ac:dyDescent="0.25">
      <c r="A452" s="782">
        <v>440</v>
      </c>
      <c r="B452" s="807" t="s">
        <v>1919</v>
      </c>
      <c r="C452" s="808" t="s">
        <v>1905</v>
      </c>
      <c r="D452" s="785"/>
      <c r="E452" s="786" t="s">
        <v>1676</v>
      </c>
      <c r="F452" s="803" t="s">
        <v>1953</v>
      </c>
      <c r="G452" s="784">
        <v>2021</v>
      </c>
      <c r="H452" s="809">
        <v>30</v>
      </c>
      <c r="I452" s="467">
        <v>475000</v>
      </c>
      <c r="J452" s="466">
        <f t="shared" si="20"/>
        <v>14250000</v>
      </c>
      <c r="K452" s="467"/>
      <c r="L452" s="809">
        <v>30</v>
      </c>
      <c r="M452" s="784"/>
      <c r="N452" s="784"/>
      <c r="O452" s="784"/>
      <c r="R452" s="494"/>
      <c r="S452" s="488">
        <v>10054000</v>
      </c>
      <c r="T452" s="471"/>
    </row>
    <row r="453" spans="1:20" s="788" customFormat="1" ht="12" customHeight="1" x14ac:dyDescent="0.25">
      <c r="A453" s="782">
        <v>441</v>
      </c>
      <c r="B453" s="807" t="s">
        <v>1919</v>
      </c>
      <c r="C453" s="808" t="s">
        <v>1905</v>
      </c>
      <c r="D453" s="785"/>
      <c r="E453" s="786" t="s">
        <v>1958</v>
      </c>
      <c r="F453" s="803" t="s">
        <v>1954</v>
      </c>
      <c r="G453" s="784">
        <v>2021</v>
      </c>
      <c r="H453" s="809">
        <v>1</v>
      </c>
      <c r="I453" s="467">
        <v>1800000</v>
      </c>
      <c r="J453" s="466">
        <f t="shared" si="20"/>
        <v>1800000</v>
      </c>
      <c r="K453" s="467"/>
      <c r="L453" s="809">
        <v>1</v>
      </c>
      <c r="M453" s="784"/>
      <c r="N453" s="784"/>
      <c r="O453" s="784"/>
      <c r="R453" s="494"/>
      <c r="S453" s="488"/>
      <c r="T453" s="471"/>
    </row>
    <row r="454" spans="1:20" s="788" customFormat="1" ht="12" customHeight="1" x14ac:dyDescent="0.25">
      <c r="A454" s="782">
        <v>442</v>
      </c>
      <c r="B454" s="807" t="s">
        <v>1920</v>
      </c>
      <c r="C454" s="808" t="s">
        <v>1906</v>
      </c>
      <c r="D454" s="785"/>
      <c r="E454" s="786" t="s">
        <v>331</v>
      </c>
      <c r="F454" s="803" t="s">
        <v>1955</v>
      </c>
      <c r="G454" s="784">
        <v>2021</v>
      </c>
      <c r="H454" s="809">
        <v>1</v>
      </c>
      <c r="I454" s="467">
        <v>915950</v>
      </c>
      <c r="J454" s="466">
        <f t="shared" si="20"/>
        <v>915950</v>
      </c>
      <c r="K454" s="467"/>
      <c r="L454" s="809">
        <v>1</v>
      </c>
      <c r="M454" s="784"/>
      <c r="N454" s="784"/>
      <c r="O454" s="784"/>
      <c r="R454" s="494"/>
      <c r="S454" s="488"/>
      <c r="T454" s="471"/>
    </row>
    <row r="455" spans="1:20" s="788" customFormat="1" ht="12" customHeight="1" x14ac:dyDescent="0.2">
      <c r="A455" s="782">
        <v>443</v>
      </c>
      <c r="B455" s="813" t="s">
        <v>1884</v>
      </c>
      <c r="C455" s="806" t="s">
        <v>1878</v>
      </c>
      <c r="D455" s="785"/>
      <c r="E455" s="786" t="s">
        <v>331</v>
      </c>
      <c r="F455" s="814" t="s">
        <v>1921</v>
      </c>
      <c r="G455" s="784">
        <v>2021</v>
      </c>
      <c r="H455" s="782">
        <v>10</v>
      </c>
      <c r="I455" s="467">
        <v>660000</v>
      </c>
      <c r="J455" s="466">
        <f t="shared" si="20"/>
        <v>6600000</v>
      </c>
      <c r="K455" s="467"/>
      <c r="L455" s="782">
        <v>10</v>
      </c>
      <c r="M455" s="784"/>
      <c r="N455" s="784"/>
      <c r="O455" s="784"/>
      <c r="R455" s="494"/>
      <c r="S455" s="488">
        <v>239206110</v>
      </c>
      <c r="T455" s="471"/>
    </row>
    <row r="456" spans="1:20" s="788" customFormat="1" ht="12" customHeight="1" x14ac:dyDescent="0.2">
      <c r="A456" s="782">
        <v>444</v>
      </c>
      <c r="B456" s="815" t="s">
        <v>1907</v>
      </c>
      <c r="C456" s="806" t="s">
        <v>1902</v>
      </c>
      <c r="D456" s="785"/>
      <c r="E456" s="786" t="s">
        <v>2029</v>
      </c>
      <c r="F456" s="796" t="s">
        <v>1922</v>
      </c>
      <c r="G456" s="784">
        <v>2021</v>
      </c>
      <c r="H456" s="782">
        <v>1</v>
      </c>
      <c r="I456" s="467">
        <v>8690000</v>
      </c>
      <c r="J456" s="466">
        <f t="shared" si="20"/>
        <v>8690000</v>
      </c>
      <c r="K456" s="467"/>
      <c r="L456" s="782">
        <v>1</v>
      </c>
      <c r="M456" s="784"/>
      <c r="N456" s="784"/>
      <c r="O456" s="784"/>
      <c r="R456" s="494"/>
      <c r="S456" s="488">
        <v>147180000</v>
      </c>
      <c r="T456" s="471"/>
    </row>
    <row r="457" spans="1:20" s="788" customFormat="1" ht="12" customHeight="1" x14ac:dyDescent="0.2">
      <c r="A457" s="782">
        <v>445</v>
      </c>
      <c r="B457" s="816" t="s">
        <v>1038</v>
      </c>
      <c r="C457" s="806" t="s">
        <v>1903</v>
      </c>
      <c r="D457" s="785"/>
      <c r="E457" s="786" t="s">
        <v>2030</v>
      </c>
      <c r="F457" s="796" t="s">
        <v>1923</v>
      </c>
      <c r="G457" s="784">
        <v>2021</v>
      </c>
      <c r="H457" s="782">
        <v>3</v>
      </c>
      <c r="I457" s="467">
        <v>8800000</v>
      </c>
      <c r="J457" s="466">
        <f t="shared" si="20"/>
        <v>26400000</v>
      </c>
      <c r="K457" s="467"/>
      <c r="L457" s="782">
        <v>3</v>
      </c>
      <c r="M457" s="784"/>
      <c r="N457" s="784"/>
      <c r="O457" s="784"/>
      <c r="R457" s="494"/>
      <c r="S457" s="488">
        <v>10054000</v>
      </c>
      <c r="T457" s="471"/>
    </row>
    <row r="458" spans="1:20" s="788" customFormat="1" ht="12" customHeight="1" x14ac:dyDescent="0.2">
      <c r="A458" s="782">
        <v>446</v>
      </c>
      <c r="B458" s="816" t="s">
        <v>1886</v>
      </c>
      <c r="C458" s="806" t="s">
        <v>1666</v>
      </c>
      <c r="D458" s="785"/>
      <c r="E458" s="786" t="s">
        <v>2029</v>
      </c>
      <c r="F458" s="814" t="s">
        <v>1862</v>
      </c>
      <c r="G458" s="784">
        <v>2021</v>
      </c>
      <c r="H458" s="782">
        <v>1</v>
      </c>
      <c r="I458" s="467">
        <v>3250000</v>
      </c>
      <c r="J458" s="466">
        <f t="shared" si="19"/>
        <v>3250000</v>
      </c>
      <c r="K458" s="467"/>
      <c r="L458" s="782">
        <v>1</v>
      </c>
      <c r="M458" s="784"/>
      <c r="N458" s="784"/>
      <c r="O458" s="784"/>
      <c r="R458" s="494"/>
      <c r="S458" s="488">
        <v>239206110</v>
      </c>
      <c r="T458" s="471"/>
    </row>
    <row r="459" spans="1:20" s="788" customFormat="1" ht="12" customHeight="1" x14ac:dyDescent="0.2">
      <c r="A459" s="782">
        <v>447</v>
      </c>
      <c r="B459" s="816" t="s">
        <v>1887</v>
      </c>
      <c r="C459" s="806" t="s">
        <v>1879</v>
      </c>
      <c r="D459" s="785"/>
      <c r="E459" s="786" t="s">
        <v>1901</v>
      </c>
      <c r="F459" s="817" t="s">
        <v>1985</v>
      </c>
      <c r="G459" s="784">
        <v>2021</v>
      </c>
      <c r="H459" s="782">
        <v>2</v>
      </c>
      <c r="I459" s="467">
        <v>1430000</v>
      </c>
      <c r="J459" s="466">
        <f t="shared" ref="J459" si="21">H459*I459</f>
        <v>2860000</v>
      </c>
      <c r="K459" s="467"/>
      <c r="L459" s="782">
        <v>2</v>
      </c>
      <c r="M459" s="784"/>
      <c r="N459" s="784"/>
      <c r="O459" s="784"/>
      <c r="R459" s="494"/>
      <c r="S459" s="488">
        <v>239206110</v>
      </c>
      <c r="T459" s="471"/>
    </row>
    <row r="460" spans="1:20" s="788" customFormat="1" ht="12" customHeight="1" x14ac:dyDescent="0.2">
      <c r="A460" s="782">
        <v>448</v>
      </c>
      <c r="B460" s="816" t="s">
        <v>1968</v>
      </c>
      <c r="C460" s="806" t="s">
        <v>1104</v>
      </c>
      <c r="D460" s="785"/>
      <c r="E460" s="786" t="s">
        <v>1896</v>
      </c>
      <c r="F460" s="817" t="s">
        <v>2001</v>
      </c>
      <c r="G460" s="784">
        <v>2021</v>
      </c>
      <c r="H460" s="782">
        <v>1</v>
      </c>
      <c r="I460" s="467">
        <v>3500000</v>
      </c>
      <c r="J460" s="466">
        <f t="shared" si="19"/>
        <v>3500000</v>
      </c>
      <c r="K460" s="467"/>
      <c r="L460" s="782">
        <v>1</v>
      </c>
      <c r="M460" s="784"/>
      <c r="N460" s="784"/>
      <c r="O460" s="784"/>
      <c r="R460" s="494"/>
      <c r="S460" s="488"/>
      <c r="T460" s="471"/>
    </row>
    <row r="461" spans="1:20" s="788" customFormat="1" ht="12" customHeight="1" x14ac:dyDescent="0.2">
      <c r="A461" s="782">
        <v>449</v>
      </c>
      <c r="B461" s="816" t="s">
        <v>1684</v>
      </c>
      <c r="C461" s="806" t="s">
        <v>1420</v>
      </c>
      <c r="D461" s="785"/>
      <c r="E461" s="786" t="s">
        <v>1896</v>
      </c>
      <c r="F461" s="817" t="s">
        <v>2002</v>
      </c>
      <c r="G461" s="784">
        <v>2021</v>
      </c>
      <c r="H461" s="782">
        <v>1</v>
      </c>
      <c r="I461" s="467">
        <v>3500000</v>
      </c>
      <c r="J461" s="466">
        <f t="shared" si="19"/>
        <v>3500000</v>
      </c>
      <c r="K461" s="467"/>
      <c r="L461" s="782">
        <v>1</v>
      </c>
      <c r="M461" s="784"/>
      <c r="N461" s="784"/>
      <c r="O461" s="784"/>
      <c r="R461" s="494"/>
      <c r="S461" s="488">
        <v>239206110</v>
      </c>
      <c r="T461" s="471"/>
    </row>
    <row r="462" spans="1:20" s="788" customFormat="1" ht="12" customHeight="1" x14ac:dyDescent="0.2">
      <c r="A462" s="782">
        <v>450</v>
      </c>
      <c r="B462" s="816" t="s">
        <v>1969</v>
      </c>
      <c r="C462" s="806" t="s">
        <v>1979</v>
      </c>
      <c r="D462" s="785"/>
      <c r="E462" s="786" t="s">
        <v>1896</v>
      </c>
      <c r="F462" s="817" t="s">
        <v>2003</v>
      </c>
      <c r="G462" s="784">
        <v>2021</v>
      </c>
      <c r="H462" s="782">
        <v>1</v>
      </c>
      <c r="I462" s="467">
        <v>1568700</v>
      </c>
      <c r="J462" s="466">
        <f t="shared" si="19"/>
        <v>1568700</v>
      </c>
      <c r="K462" s="467"/>
      <c r="L462" s="782">
        <v>1</v>
      </c>
      <c r="M462" s="784"/>
      <c r="N462" s="784"/>
      <c r="O462" s="784"/>
      <c r="R462" s="494"/>
      <c r="S462" s="488">
        <v>147180000</v>
      </c>
      <c r="T462" s="471"/>
    </row>
    <row r="463" spans="1:20" s="788" customFormat="1" ht="12" customHeight="1" x14ac:dyDescent="0.2">
      <c r="A463" s="782">
        <v>451</v>
      </c>
      <c r="B463" s="816" t="s">
        <v>1969</v>
      </c>
      <c r="C463" s="806" t="s">
        <v>1979</v>
      </c>
      <c r="D463" s="785"/>
      <c r="E463" s="786" t="s">
        <v>1896</v>
      </c>
      <c r="F463" s="817" t="s">
        <v>2004</v>
      </c>
      <c r="G463" s="784">
        <v>2021</v>
      </c>
      <c r="H463" s="782">
        <v>2</v>
      </c>
      <c r="I463" s="467">
        <v>4185000</v>
      </c>
      <c r="J463" s="466">
        <f t="shared" si="19"/>
        <v>8370000</v>
      </c>
      <c r="K463" s="467"/>
      <c r="L463" s="782">
        <v>2</v>
      </c>
      <c r="M463" s="784"/>
      <c r="N463" s="784"/>
      <c r="O463" s="784"/>
      <c r="R463" s="494"/>
      <c r="S463" s="488">
        <v>10054000</v>
      </c>
      <c r="T463" s="471"/>
    </row>
    <row r="464" spans="1:20" s="788" customFormat="1" ht="12" customHeight="1" x14ac:dyDescent="0.2">
      <c r="A464" s="782">
        <v>452</v>
      </c>
      <c r="B464" s="816" t="s">
        <v>1886</v>
      </c>
      <c r="C464" s="806" t="s">
        <v>1666</v>
      </c>
      <c r="D464" s="785"/>
      <c r="E464" s="786" t="s">
        <v>2029</v>
      </c>
      <c r="F464" s="817" t="s">
        <v>2005</v>
      </c>
      <c r="G464" s="784">
        <v>2021</v>
      </c>
      <c r="H464" s="782">
        <v>1</v>
      </c>
      <c r="I464" s="467">
        <v>3250000</v>
      </c>
      <c r="J464" s="466">
        <f t="shared" ref="J464:J473" si="22">H464*I464</f>
        <v>3250000</v>
      </c>
      <c r="K464" s="467"/>
      <c r="L464" s="782">
        <v>1</v>
      </c>
      <c r="M464" s="784"/>
      <c r="N464" s="784"/>
      <c r="O464" s="784"/>
      <c r="R464" s="494"/>
      <c r="S464" s="488"/>
      <c r="T464" s="471"/>
    </row>
    <row r="465" spans="1:20" s="788" customFormat="1" ht="12" customHeight="1" x14ac:dyDescent="0.2">
      <c r="A465" s="782">
        <v>453</v>
      </c>
      <c r="B465" s="816" t="s">
        <v>1970</v>
      </c>
      <c r="C465" s="806" t="s">
        <v>1752</v>
      </c>
      <c r="D465" s="785"/>
      <c r="E465" s="786" t="s">
        <v>2025</v>
      </c>
      <c r="F465" s="817" t="s">
        <v>2006</v>
      </c>
      <c r="G465" s="784">
        <v>2021</v>
      </c>
      <c r="H465" s="782">
        <v>2</v>
      </c>
      <c r="I465" s="467">
        <v>801900</v>
      </c>
      <c r="J465" s="466">
        <f t="shared" si="22"/>
        <v>1603800</v>
      </c>
      <c r="K465" s="467"/>
      <c r="L465" s="782">
        <v>2</v>
      </c>
      <c r="M465" s="784"/>
      <c r="N465" s="784"/>
      <c r="O465" s="784"/>
      <c r="R465" s="494"/>
      <c r="S465" s="488">
        <v>239206110</v>
      </c>
      <c r="T465" s="471"/>
    </row>
    <row r="466" spans="1:20" s="788" customFormat="1" ht="12" customHeight="1" x14ac:dyDescent="0.2">
      <c r="A466" s="782">
        <v>454</v>
      </c>
      <c r="B466" s="816" t="s">
        <v>1971</v>
      </c>
      <c r="C466" s="806" t="s">
        <v>1113</v>
      </c>
      <c r="D466" s="785"/>
      <c r="E466" s="786" t="s">
        <v>2025</v>
      </c>
      <c r="F466" s="817" t="s">
        <v>2007</v>
      </c>
      <c r="G466" s="784">
        <v>2021</v>
      </c>
      <c r="H466" s="782">
        <v>2</v>
      </c>
      <c r="I466" s="467">
        <v>852500</v>
      </c>
      <c r="J466" s="466">
        <f t="shared" si="22"/>
        <v>1705000</v>
      </c>
      <c r="K466" s="467"/>
      <c r="L466" s="782">
        <v>2</v>
      </c>
      <c r="M466" s="784"/>
      <c r="N466" s="784"/>
      <c r="O466" s="784"/>
      <c r="R466" s="494"/>
      <c r="S466" s="488">
        <v>147180000</v>
      </c>
      <c r="T466" s="471"/>
    </row>
    <row r="467" spans="1:20" s="788" customFormat="1" ht="12" customHeight="1" x14ac:dyDescent="0.2">
      <c r="A467" s="782">
        <v>455</v>
      </c>
      <c r="B467" s="816" t="s">
        <v>1972</v>
      </c>
      <c r="C467" s="806" t="s">
        <v>1980</v>
      </c>
      <c r="D467" s="785"/>
      <c r="E467" s="786" t="s">
        <v>2027</v>
      </c>
      <c r="F467" s="817" t="s">
        <v>2008</v>
      </c>
      <c r="G467" s="784">
        <v>2021</v>
      </c>
      <c r="H467" s="782">
        <v>2</v>
      </c>
      <c r="I467" s="467">
        <v>872200</v>
      </c>
      <c r="J467" s="466">
        <f t="shared" si="22"/>
        <v>1744400</v>
      </c>
      <c r="K467" s="467"/>
      <c r="L467" s="782">
        <v>2</v>
      </c>
      <c r="M467" s="784"/>
      <c r="N467" s="784"/>
      <c r="O467" s="784"/>
      <c r="R467" s="494"/>
      <c r="S467" s="488">
        <v>10054000</v>
      </c>
      <c r="T467" s="471"/>
    </row>
    <row r="468" spans="1:20" s="788" customFormat="1" ht="12" customHeight="1" x14ac:dyDescent="0.2">
      <c r="A468" s="782">
        <v>456</v>
      </c>
      <c r="B468" s="816" t="s">
        <v>1973</v>
      </c>
      <c r="C468" s="806" t="s">
        <v>1981</v>
      </c>
      <c r="D468" s="785"/>
      <c r="E468" s="786" t="s">
        <v>1901</v>
      </c>
      <c r="F468" s="817" t="s">
        <v>2009</v>
      </c>
      <c r="G468" s="784">
        <v>2021</v>
      </c>
      <c r="H468" s="782">
        <v>2</v>
      </c>
      <c r="I468" s="467">
        <v>1591800</v>
      </c>
      <c r="J468" s="466">
        <f t="shared" si="22"/>
        <v>3183600</v>
      </c>
      <c r="K468" s="467"/>
      <c r="L468" s="782">
        <v>2</v>
      </c>
      <c r="M468" s="784"/>
      <c r="N468" s="784"/>
      <c r="O468" s="784"/>
      <c r="R468" s="494"/>
      <c r="S468" s="488"/>
      <c r="T468" s="471"/>
    </row>
    <row r="469" spans="1:20" s="788" customFormat="1" ht="12" customHeight="1" x14ac:dyDescent="0.2">
      <c r="A469" s="782">
        <v>457</v>
      </c>
      <c r="B469" s="816" t="s">
        <v>1883</v>
      </c>
      <c r="C469" s="806" t="s">
        <v>1877</v>
      </c>
      <c r="D469" s="785"/>
      <c r="E469" s="786" t="s">
        <v>1865</v>
      </c>
      <c r="F469" s="817" t="s">
        <v>2010</v>
      </c>
      <c r="G469" s="784">
        <v>2021</v>
      </c>
      <c r="H469" s="782">
        <v>1</v>
      </c>
      <c r="I469" s="467">
        <v>595000</v>
      </c>
      <c r="J469" s="466">
        <f t="shared" si="22"/>
        <v>595000</v>
      </c>
      <c r="K469" s="467"/>
      <c r="L469" s="782">
        <v>1</v>
      </c>
      <c r="M469" s="784"/>
      <c r="N469" s="784"/>
      <c r="O469" s="784"/>
      <c r="R469" s="494"/>
      <c r="S469" s="488">
        <v>239206110</v>
      </c>
      <c r="T469" s="471"/>
    </row>
    <row r="470" spans="1:20" s="788" customFormat="1" ht="12" customHeight="1" x14ac:dyDescent="0.2">
      <c r="A470" s="782">
        <v>458</v>
      </c>
      <c r="B470" s="816" t="s">
        <v>1883</v>
      </c>
      <c r="C470" s="806" t="s">
        <v>1877</v>
      </c>
      <c r="D470" s="785"/>
      <c r="E470" s="786" t="s">
        <v>331</v>
      </c>
      <c r="F470" s="817" t="s">
        <v>2011</v>
      </c>
      <c r="G470" s="784">
        <v>2021</v>
      </c>
      <c r="H470" s="782">
        <v>1</v>
      </c>
      <c r="I470" s="467">
        <v>1487500</v>
      </c>
      <c r="J470" s="466">
        <f t="shared" si="22"/>
        <v>1487500</v>
      </c>
      <c r="K470" s="467"/>
      <c r="L470" s="782">
        <v>1</v>
      </c>
      <c r="M470" s="784"/>
      <c r="N470" s="784"/>
      <c r="O470" s="784"/>
      <c r="R470" s="494"/>
      <c r="S470" s="488">
        <v>147180000</v>
      </c>
      <c r="T470" s="471"/>
    </row>
    <row r="471" spans="1:20" s="788" customFormat="1" ht="12" customHeight="1" x14ac:dyDescent="0.2">
      <c r="A471" s="782">
        <v>459</v>
      </c>
      <c r="B471" s="816" t="s">
        <v>1883</v>
      </c>
      <c r="C471" s="806" t="s">
        <v>1877</v>
      </c>
      <c r="D471" s="785"/>
      <c r="E471" s="786" t="s">
        <v>331</v>
      </c>
      <c r="F471" s="817" t="s">
        <v>2012</v>
      </c>
      <c r="G471" s="784">
        <v>2021</v>
      </c>
      <c r="H471" s="782">
        <v>1</v>
      </c>
      <c r="I471" s="467">
        <v>2951200</v>
      </c>
      <c r="J471" s="466">
        <f t="shared" si="22"/>
        <v>2951200</v>
      </c>
      <c r="K471" s="467"/>
      <c r="L471" s="782">
        <v>1</v>
      </c>
      <c r="M471" s="784"/>
      <c r="N471" s="784"/>
      <c r="O471" s="784"/>
      <c r="R471" s="494"/>
      <c r="S471" s="488">
        <v>10054000</v>
      </c>
      <c r="T471" s="471"/>
    </row>
    <row r="472" spans="1:20" s="788" customFormat="1" ht="12" customHeight="1" x14ac:dyDescent="0.2">
      <c r="A472" s="782">
        <v>460</v>
      </c>
      <c r="B472" s="816" t="s">
        <v>1887</v>
      </c>
      <c r="C472" s="806" t="s">
        <v>1879</v>
      </c>
      <c r="D472" s="785"/>
      <c r="E472" s="786" t="s">
        <v>1901</v>
      </c>
      <c r="F472" s="817" t="s">
        <v>2013</v>
      </c>
      <c r="G472" s="784">
        <v>2021</v>
      </c>
      <c r="H472" s="782">
        <v>2</v>
      </c>
      <c r="I472" s="467">
        <v>110500</v>
      </c>
      <c r="J472" s="466">
        <f t="shared" si="22"/>
        <v>221000</v>
      </c>
      <c r="K472" s="467"/>
      <c r="L472" s="782">
        <v>2</v>
      </c>
      <c r="M472" s="784"/>
      <c r="N472" s="784"/>
      <c r="O472" s="784"/>
      <c r="R472" s="494"/>
      <c r="S472" s="488"/>
      <c r="T472" s="471"/>
    </row>
    <row r="473" spans="1:20" s="788" customFormat="1" ht="12" customHeight="1" x14ac:dyDescent="0.2">
      <c r="A473" s="782">
        <v>461</v>
      </c>
      <c r="B473" s="816" t="s">
        <v>1887</v>
      </c>
      <c r="C473" s="806" t="s">
        <v>1879</v>
      </c>
      <c r="D473" s="785"/>
      <c r="E473" s="786" t="s">
        <v>1901</v>
      </c>
      <c r="F473" s="817" t="s">
        <v>2014</v>
      </c>
      <c r="G473" s="784">
        <v>2021</v>
      </c>
      <c r="H473" s="782">
        <v>2</v>
      </c>
      <c r="I473" s="467">
        <v>402000</v>
      </c>
      <c r="J473" s="466">
        <f t="shared" si="22"/>
        <v>804000</v>
      </c>
      <c r="K473" s="467"/>
      <c r="L473" s="782">
        <v>2</v>
      </c>
      <c r="M473" s="784"/>
      <c r="N473" s="784"/>
      <c r="O473" s="784"/>
      <c r="R473" s="494"/>
      <c r="S473" s="488">
        <v>239206110</v>
      </c>
      <c r="T473" s="471"/>
    </row>
    <row r="474" spans="1:20" s="788" customFormat="1" ht="12" customHeight="1" x14ac:dyDescent="0.2">
      <c r="A474" s="782">
        <v>462</v>
      </c>
      <c r="B474" s="816" t="s">
        <v>1887</v>
      </c>
      <c r="C474" s="806" t="s">
        <v>1879</v>
      </c>
      <c r="D474" s="785"/>
      <c r="E474" s="786" t="s">
        <v>1901</v>
      </c>
      <c r="F474" s="817" t="s">
        <v>2015</v>
      </c>
      <c r="G474" s="784">
        <v>2021</v>
      </c>
      <c r="H474" s="782">
        <v>2</v>
      </c>
      <c r="I474" s="467">
        <v>1098000</v>
      </c>
      <c r="J474" s="466">
        <f t="shared" ref="J474:J494" si="23">H474*I474</f>
        <v>2196000</v>
      </c>
      <c r="K474" s="467"/>
      <c r="L474" s="782">
        <v>2</v>
      </c>
      <c r="M474" s="784"/>
      <c r="N474" s="784"/>
      <c r="O474" s="784"/>
      <c r="R474" s="494"/>
      <c r="S474" s="488">
        <v>147180000</v>
      </c>
      <c r="T474" s="471"/>
    </row>
    <row r="475" spans="1:20" s="788" customFormat="1" ht="12" customHeight="1" x14ac:dyDescent="0.2">
      <c r="A475" s="782">
        <v>463</v>
      </c>
      <c r="B475" s="816" t="s">
        <v>1883</v>
      </c>
      <c r="C475" s="806" t="s">
        <v>1877</v>
      </c>
      <c r="D475" s="785"/>
      <c r="E475" s="786" t="s">
        <v>331</v>
      </c>
      <c r="F475" s="817" t="s">
        <v>2016</v>
      </c>
      <c r="G475" s="784">
        <v>2021</v>
      </c>
      <c r="H475" s="782">
        <v>1</v>
      </c>
      <c r="I475" s="467">
        <v>4819500</v>
      </c>
      <c r="J475" s="466">
        <f t="shared" si="23"/>
        <v>4819500</v>
      </c>
      <c r="K475" s="467"/>
      <c r="L475" s="782">
        <v>1</v>
      </c>
      <c r="M475" s="784"/>
      <c r="N475" s="784"/>
      <c r="O475" s="784"/>
      <c r="R475" s="494"/>
      <c r="S475" s="488"/>
      <c r="T475" s="471"/>
    </row>
    <row r="476" spans="1:20" s="788" customFormat="1" ht="12" customHeight="1" x14ac:dyDescent="0.2">
      <c r="A476" s="782">
        <v>464</v>
      </c>
      <c r="B476" s="816" t="s">
        <v>1883</v>
      </c>
      <c r="C476" s="806" t="s">
        <v>1877</v>
      </c>
      <c r="D476" s="785"/>
      <c r="E476" s="786" t="s">
        <v>331</v>
      </c>
      <c r="F476" s="817" t="s">
        <v>2017</v>
      </c>
      <c r="G476" s="784">
        <v>2021</v>
      </c>
      <c r="H476" s="782">
        <v>1</v>
      </c>
      <c r="I476" s="467">
        <v>773500</v>
      </c>
      <c r="J476" s="466">
        <f t="shared" si="23"/>
        <v>773500</v>
      </c>
      <c r="K476" s="467"/>
      <c r="L476" s="782">
        <v>1</v>
      </c>
      <c r="M476" s="784"/>
      <c r="N476" s="784"/>
      <c r="O476" s="784"/>
      <c r="R476" s="494"/>
      <c r="S476" s="488">
        <v>239206110</v>
      </c>
      <c r="T476" s="471"/>
    </row>
    <row r="477" spans="1:20" s="788" customFormat="1" ht="12" customHeight="1" x14ac:dyDescent="0.2">
      <c r="A477" s="782">
        <v>465</v>
      </c>
      <c r="B477" s="816" t="s">
        <v>1974</v>
      </c>
      <c r="C477" s="806" t="s">
        <v>359</v>
      </c>
      <c r="D477" s="785"/>
      <c r="E477" s="786" t="s">
        <v>2025</v>
      </c>
      <c r="F477" s="817" t="s">
        <v>2018</v>
      </c>
      <c r="G477" s="784">
        <v>2021</v>
      </c>
      <c r="H477" s="782">
        <v>36</v>
      </c>
      <c r="I477" s="467">
        <v>858000</v>
      </c>
      <c r="J477" s="466">
        <f t="shared" si="23"/>
        <v>30888000</v>
      </c>
      <c r="K477" s="467"/>
      <c r="L477" s="782">
        <v>36</v>
      </c>
      <c r="M477" s="784"/>
      <c r="N477" s="784"/>
      <c r="O477" s="784"/>
      <c r="R477" s="494"/>
      <c r="S477" s="488">
        <v>147180000</v>
      </c>
      <c r="T477" s="471"/>
    </row>
    <row r="478" spans="1:20" s="788" customFormat="1" ht="12" customHeight="1" x14ac:dyDescent="0.2">
      <c r="A478" s="782">
        <v>466</v>
      </c>
      <c r="B478" s="816" t="s">
        <v>1684</v>
      </c>
      <c r="C478" s="806" t="s">
        <v>1420</v>
      </c>
      <c r="D478" s="785"/>
      <c r="E478" s="786" t="s">
        <v>2029</v>
      </c>
      <c r="F478" s="817" t="s">
        <v>2002</v>
      </c>
      <c r="G478" s="784">
        <v>2021</v>
      </c>
      <c r="H478" s="782">
        <v>1</v>
      </c>
      <c r="I478" s="467">
        <v>3500000</v>
      </c>
      <c r="J478" s="466">
        <f t="shared" si="23"/>
        <v>3500000</v>
      </c>
      <c r="K478" s="467"/>
      <c r="L478" s="782">
        <v>1</v>
      </c>
      <c r="M478" s="784"/>
      <c r="N478" s="784"/>
      <c r="O478" s="784"/>
      <c r="R478" s="494"/>
      <c r="S478" s="488">
        <v>10054000</v>
      </c>
      <c r="T478" s="471"/>
    </row>
    <row r="479" spans="1:20" s="788" customFormat="1" ht="12" customHeight="1" x14ac:dyDescent="0.2">
      <c r="A479" s="782">
        <v>467</v>
      </c>
      <c r="B479" s="816" t="s">
        <v>1968</v>
      </c>
      <c r="C479" s="806" t="s">
        <v>1104</v>
      </c>
      <c r="D479" s="785"/>
      <c r="E479" s="786" t="s">
        <v>2026</v>
      </c>
      <c r="F479" s="817" t="s">
        <v>2019</v>
      </c>
      <c r="G479" s="784">
        <v>2021</v>
      </c>
      <c r="H479" s="782">
        <v>1</v>
      </c>
      <c r="I479" s="467">
        <v>3500000</v>
      </c>
      <c r="J479" s="466">
        <f t="shared" si="23"/>
        <v>3500000</v>
      </c>
      <c r="K479" s="467"/>
      <c r="L479" s="782">
        <v>1</v>
      </c>
      <c r="M479" s="784"/>
      <c r="N479" s="784"/>
      <c r="O479" s="784"/>
      <c r="R479" s="494"/>
      <c r="S479" s="488"/>
      <c r="T479" s="471"/>
    </row>
    <row r="480" spans="1:20" s="788" customFormat="1" ht="12" customHeight="1" x14ac:dyDescent="0.2">
      <c r="A480" s="782">
        <v>468</v>
      </c>
      <c r="B480" s="816" t="s">
        <v>1975</v>
      </c>
      <c r="C480" s="806" t="s">
        <v>1982</v>
      </c>
      <c r="D480" s="785"/>
      <c r="E480" s="786" t="s">
        <v>2031</v>
      </c>
      <c r="F480" s="817" t="s">
        <v>2020</v>
      </c>
      <c r="G480" s="784">
        <v>2021</v>
      </c>
      <c r="H480" s="782">
        <v>2</v>
      </c>
      <c r="I480" s="467">
        <v>2100000</v>
      </c>
      <c r="J480" s="466">
        <f t="shared" si="23"/>
        <v>4200000</v>
      </c>
      <c r="K480" s="467"/>
      <c r="L480" s="782">
        <v>2</v>
      </c>
      <c r="M480" s="784"/>
      <c r="N480" s="784"/>
      <c r="O480" s="784"/>
      <c r="R480" s="494"/>
      <c r="S480" s="488">
        <v>239206110</v>
      </c>
      <c r="T480" s="471"/>
    </row>
    <row r="481" spans="1:20" s="788" customFormat="1" ht="12" customHeight="1" x14ac:dyDescent="0.2">
      <c r="A481" s="782">
        <v>469</v>
      </c>
      <c r="B481" s="816" t="s">
        <v>1976</v>
      </c>
      <c r="C481" s="806" t="s">
        <v>1983</v>
      </c>
      <c r="D481" s="785"/>
      <c r="E481" s="786" t="s">
        <v>1865</v>
      </c>
      <c r="F481" s="817" t="s">
        <v>2021</v>
      </c>
      <c r="G481" s="784">
        <v>2021</v>
      </c>
      <c r="H481" s="782">
        <v>1</v>
      </c>
      <c r="I481" s="467">
        <v>20207000</v>
      </c>
      <c r="J481" s="466">
        <f t="shared" si="23"/>
        <v>20207000</v>
      </c>
      <c r="K481" s="467"/>
      <c r="L481" s="782">
        <v>1</v>
      </c>
      <c r="M481" s="784"/>
      <c r="N481" s="784"/>
      <c r="O481" s="784"/>
      <c r="R481" s="494"/>
      <c r="S481" s="488">
        <v>147180000</v>
      </c>
      <c r="T481" s="471"/>
    </row>
    <row r="482" spans="1:20" s="788" customFormat="1" ht="12" customHeight="1" x14ac:dyDescent="0.2">
      <c r="A482" s="782">
        <v>470</v>
      </c>
      <c r="B482" s="816" t="s">
        <v>1977</v>
      </c>
      <c r="C482" s="806" t="s">
        <v>1116</v>
      </c>
      <c r="D482" s="785"/>
      <c r="E482" s="786" t="s">
        <v>1901</v>
      </c>
      <c r="F482" s="817" t="s">
        <v>2022</v>
      </c>
      <c r="G482" s="784">
        <v>2021</v>
      </c>
      <c r="H482" s="782">
        <v>2</v>
      </c>
      <c r="I482" s="467">
        <v>3500000</v>
      </c>
      <c r="J482" s="466">
        <f t="shared" si="23"/>
        <v>7000000</v>
      </c>
      <c r="K482" s="467"/>
      <c r="L482" s="782">
        <v>2</v>
      </c>
      <c r="M482" s="784"/>
      <c r="N482" s="784"/>
      <c r="O482" s="784"/>
      <c r="R482" s="494"/>
      <c r="S482" s="488">
        <v>10054000</v>
      </c>
      <c r="T482" s="471"/>
    </row>
    <row r="483" spans="1:20" s="788" customFormat="1" ht="12" customHeight="1" x14ac:dyDescent="0.2">
      <c r="A483" s="782">
        <v>471</v>
      </c>
      <c r="B483" s="816" t="s">
        <v>1978</v>
      </c>
      <c r="C483" s="806" t="s">
        <v>1984</v>
      </c>
      <c r="D483" s="785"/>
      <c r="E483" s="786" t="s">
        <v>1901</v>
      </c>
      <c r="F483" s="817" t="s">
        <v>2023</v>
      </c>
      <c r="G483" s="784">
        <v>2021</v>
      </c>
      <c r="H483" s="782">
        <v>2</v>
      </c>
      <c r="I483" s="467">
        <v>535900</v>
      </c>
      <c r="J483" s="466">
        <f t="shared" si="23"/>
        <v>1071800</v>
      </c>
      <c r="K483" s="467"/>
      <c r="L483" s="782">
        <v>2</v>
      </c>
      <c r="M483" s="784"/>
      <c r="N483" s="784"/>
      <c r="O483" s="784"/>
      <c r="R483" s="494"/>
      <c r="S483" s="488"/>
      <c r="T483" s="471"/>
    </row>
    <row r="484" spans="1:20" s="788" customFormat="1" ht="12" customHeight="1" x14ac:dyDescent="0.2">
      <c r="A484" s="782">
        <v>472</v>
      </c>
      <c r="B484" s="818" t="s">
        <v>2032</v>
      </c>
      <c r="C484" s="784" t="s">
        <v>2037</v>
      </c>
      <c r="D484" s="785"/>
      <c r="E484" s="786" t="s">
        <v>2049</v>
      </c>
      <c r="F484" s="796" t="s">
        <v>2041</v>
      </c>
      <c r="G484" s="784">
        <v>2021</v>
      </c>
      <c r="H484" s="782">
        <v>2</v>
      </c>
      <c r="I484" s="467">
        <v>4450000</v>
      </c>
      <c r="J484" s="466">
        <f t="shared" si="23"/>
        <v>8900000</v>
      </c>
      <c r="K484" s="467"/>
      <c r="L484" s="782">
        <v>2</v>
      </c>
      <c r="M484" s="784"/>
      <c r="N484" s="784"/>
      <c r="O484" s="784"/>
      <c r="P484" s="819" t="s">
        <v>2048</v>
      </c>
      <c r="R484" s="494"/>
      <c r="S484" s="488">
        <v>239206110</v>
      </c>
      <c r="T484" s="471"/>
    </row>
    <row r="485" spans="1:20" s="788" customFormat="1" ht="12" customHeight="1" x14ac:dyDescent="0.2">
      <c r="A485" s="782">
        <v>473</v>
      </c>
      <c r="B485" s="815" t="s">
        <v>1889</v>
      </c>
      <c r="C485" s="784" t="s">
        <v>353</v>
      </c>
      <c r="D485" s="785"/>
      <c r="E485" s="786" t="s">
        <v>1865</v>
      </c>
      <c r="F485" s="820" t="s">
        <v>2042</v>
      </c>
      <c r="G485" s="784">
        <v>2021</v>
      </c>
      <c r="H485" s="782">
        <v>1</v>
      </c>
      <c r="I485" s="467">
        <v>27500000</v>
      </c>
      <c r="J485" s="466">
        <f t="shared" si="23"/>
        <v>27500000</v>
      </c>
      <c r="K485" s="467"/>
      <c r="L485" s="782">
        <v>1</v>
      </c>
      <c r="M485" s="784"/>
      <c r="N485" s="784"/>
      <c r="O485" s="784"/>
      <c r="P485" s="819" t="s">
        <v>2048</v>
      </c>
      <c r="R485" s="494"/>
      <c r="S485" s="488">
        <v>147180000</v>
      </c>
      <c r="T485" s="471"/>
    </row>
    <row r="486" spans="1:20" s="788" customFormat="1" ht="12" customHeight="1" x14ac:dyDescent="0.2">
      <c r="A486" s="782">
        <v>474</v>
      </c>
      <c r="B486" s="815" t="s">
        <v>2033</v>
      </c>
      <c r="C486" s="784" t="s">
        <v>303</v>
      </c>
      <c r="D486" s="785"/>
      <c r="E486" s="786" t="s">
        <v>1865</v>
      </c>
      <c r="F486" s="799" t="s">
        <v>2043</v>
      </c>
      <c r="G486" s="784">
        <v>2021</v>
      </c>
      <c r="H486" s="782">
        <v>3</v>
      </c>
      <c r="I486" s="467">
        <v>14000000</v>
      </c>
      <c r="J486" s="466">
        <f t="shared" si="23"/>
        <v>42000000</v>
      </c>
      <c r="K486" s="467"/>
      <c r="L486" s="782">
        <v>3</v>
      </c>
      <c r="M486" s="784"/>
      <c r="N486" s="784"/>
      <c r="O486" s="784"/>
      <c r="P486" s="819" t="s">
        <v>2048</v>
      </c>
      <c r="R486" s="494"/>
      <c r="S486" s="488">
        <v>10054000</v>
      </c>
      <c r="T486" s="471"/>
    </row>
    <row r="487" spans="1:20" s="788" customFormat="1" ht="12" customHeight="1" x14ac:dyDescent="0.2">
      <c r="A487" s="782">
        <v>475</v>
      </c>
      <c r="B487" s="818" t="s">
        <v>2034</v>
      </c>
      <c r="C487" s="784" t="s">
        <v>2038</v>
      </c>
      <c r="D487" s="785"/>
      <c r="E487" s="786" t="s">
        <v>1865</v>
      </c>
      <c r="F487" s="796" t="s">
        <v>2044</v>
      </c>
      <c r="G487" s="784">
        <v>2021</v>
      </c>
      <c r="H487" s="782">
        <v>10</v>
      </c>
      <c r="I487" s="467">
        <v>2450000</v>
      </c>
      <c r="J487" s="466">
        <f t="shared" si="23"/>
        <v>24500000</v>
      </c>
      <c r="K487" s="467"/>
      <c r="L487" s="782">
        <v>10</v>
      </c>
      <c r="M487" s="784"/>
      <c r="N487" s="784"/>
      <c r="O487" s="784"/>
      <c r="P487" s="819" t="s">
        <v>2048</v>
      </c>
      <c r="R487" s="494"/>
      <c r="S487" s="488"/>
      <c r="T487" s="471"/>
    </row>
    <row r="488" spans="1:20" s="788" customFormat="1" ht="12" customHeight="1" x14ac:dyDescent="0.2">
      <c r="A488" s="782">
        <v>476</v>
      </c>
      <c r="B488" s="810" t="s">
        <v>2035</v>
      </c>
      <c r="C488" s="786" t="s">
        <v>2039</v>
      </c>
      <c r="D488" s="785"/>
      <c r="E488" s="786" t="s">
        <v>1865</v>
      </c>
      <c r="F488" s="796" t="s">
        <v>2045</v>
      </c>
      <c r="G488" s="784">
        <v>2021</v>
      </c>
      <c r="H488" s="782">
        <v>1</v>
      </c>
      <c r="I488" s="467">
        <v>18785000</v>
      </c>
      <c r="J488" s="466">
        <f t="shared" si="23"/>
        <v>18785000</v>
      </c>
      <c r="K488" s="467"/>
      <c r="L488" s="782">
        <v>1</v>
      </c>
      <c r="M488" s="784"/>
      <c r="N488" s="784"/>
      <c r="O488" s="784"/>
      <c r="P488" s="819" t="s">
        <v>2048</v>
      </c>
      <c r="R488" s="494"/>
      <c r="S488" s="488">
        <v>239206110</v>
      </c>
      <c r="T488" s="471"/>
    </row>
    <row r="489" spans="1:20" s="788" customFormat="1" ht="12" customHeight="1" x14ac:dyDescent="0.2">
      <c r="A489" s="782">
        <v>477</v>
      </c>
      <c r="B489" s="813" t="s">
        <v>2036</v>
      </c>
      <c r="C489" s="784" t="s">
        <v>2040</v>
      </c>
      <c r="D489" s="785"/>
      <c r="E489" s="786" t="s">
        <v>1865</v>
      </c>
      <c r="F489" s="796" t="s">
        <v>2046</v>
      </c>
      <c r="G489" s="784">
        <v>2021</v>
      </c>
      <c r="H489" s="782">
        <v>1</v>
      </c>
      <c r="I489" s="467">
        <v>6335000</v>
      </c>
      <c r="J489" s="466">
        <f t="shared" si="23"/>
        <v>6335000</v>
      </c>
      <c r="K489" s="467"/>
      <c r="L489" s="782">
        <v>1</v>
      </c>
      <c r="M489" s="784"/>
      <c r="N489" s="784"/>
      <c r="O489" s="784"/>
      <c r="P489" s="819" t="s">
        <v>2048</v>
      </c>
      <c r="R489" s="494"/>
      <c r="S489" s="488">
        <v>147180000</v>
      </c>
      <c r="T489" s="471"/>
    </row>
    <row r="490" spans="1:20" s="788" customFormat="1" ht="47.25" customHeight="1" x14ac:dyDescent="0.2">
      <c r="A490" s="782">
        <v>478</v>
      </c>
      <c r="B490" s="821" t="s">
        <v>2274</v>
      </c>
      <c r="C490" s="784" t="s">
        <v>353</v>
      </c>
      <c r="D490" s="785"/>
      <c r="E490" s="786" t="s">
        <v>1865</v>
      </c>
      <c r="F490" s="821" t="s">
        <v>2273</v>
      </c>
      <c r="G490" s="784">
        <v>2021</v>
      </c>
      <c r="H490" s="782">
        <v>30</v>
      </c>
      <c r="I490" s="467"/>
      <c r="J490" s="466">
        <f t="shared" ref="J490" si="24">H490*I490</f>
        <v>0</v>
      </c>
      <c r="K490" s="467"/>
      <c r="L490" s="782">
        <v>30</v>
      </c>
      <c r="M490" s="784"/>
      <c r="N490" s="784"/>
      <c r="O490" s="784"/>
      <c r="P490" s="819" t="s">
        <v>2248</v>
      </c>
      <c r="R490" s="494"/>
      <c r="S490" s="488">
        <v>147180000</v>
      </c>
      <c r="T490" s="471"/>
    </row>
    <row r="491" spans="1:20" s="788" customFormat="1" ht="12" customHeight="1" x14ac:dyDescent="0.2">
      <c r="A491" s="782">
        <v>479</v>
      </c>
      <c r="B491" s="818" t="s">
        <v>2051</v>
      </c>
      <c r="C491" s="784" t="s">
        <v>2060</v>
      </c>
      <c r="D491" s="785"/>
      <c r="E491" s="786" t="s">
        <v>1896</v>
      </c>
      <c r="F491" s="796" t="s">
        <v>2053</v>
      </c>
      <c r="G491" s="784">
        <v>2022</v>
      </c>
      <c r="H491" s="782">
        <v>12</v>
      </c>
      <c r="I491" s="467">
        <v>3500000</v>
      </c>
      <c r="J491" s="466">
        <f t="shared" si="23"/>
        <v>42000000</v>
      </c>
      <c r="K491" s="467"/>
      <c r="L491" s="782">
        <v>12</v>
      </c>
      <c r="M491" s="784"/>
      <c r="N491" s="784"/>
      <c r="O491" s="784"/>
      <c r="R491" s="494"/>
      <c r="S491" s="488">
        <v>147180000</v>
      </c>
      <c r="T491" s="471"/>
    </row>
    <row r="492" spans="1:20" s="788" customFormat="1" ht="12" customHeight="1" x14ac:dyDescent="0.2">
      <c r="A492" s="782">
        <v>480</v>
      </c>
      <c r="B492" s="815" t="s">
        <v>1975</v>
      </c>
      <c r="C492" s="784" t="s">
        <v>1982</v>
      </c>
      <c r="D492" s="785"/>
      <c r="E492" s="786" t="s">
        <v>2025</v>
      </c>
      <c r="F492" s="820" t="s">
        <v>2054</v>
      </c>
      <c r="G492" s="784">
        <v>2022</v>
      </c>
      <c r="H492" s="782">
        <v>2</v>
      </c>
      <c r="I492" s="467">
        <v>2100000</v>
      </c>
      <c r="J492" s="466">
        <f t="shared" si="23"/>
        <v>4200000</v>
      </c>
      <c r="K492" s="467"/>
      <c r="L492" s="782">
        <v>2</v>
      </c>
      <c r="M492" s="784"/>
      <c r="N492" s="784"/>
      <c r="O492" s="784"/>
      <c r="R492" s="494"/>
      <c r="S492" s="488"/>
      <c r="T492" s="471"/>
    </row>
    <row r="493" spans="1:20" s="788" customFormat="1" ht="12" customHeight="1" x14ac:dyDescent="0.2">
      <c r="A493" s="782">
        <v>481</v>
      </c>
      <c r="B493" s="818" t="s">
        <v>1968</v>
      </c>
      <c r="C493" s="784" t="s">
        <v>1104</v>
      </c>
      <c r="D493" s="785"/>
      <c r="E493" s="786" t="s">
        <v>1896</v>
      </c>
      <c r="F493" s="796" t="s">
        <v>2002</v>
      </c>
      <c r="G493" s="784">
        <v>2022</v>
      </c>
      <c r="H493" s="782">
        <v>2</v>
      </c>
      <c r="I493" s="467">
        <v>3500000</v>
      </c>
      <c r="J493" s="466">
        <f t="shared" si="23"/>
        <v>7000000</v>
      </c>
      <c r="K493" s="467"/>
      <c r="L493" s="782">
        <v>2</v>
      </c>
      <c r="M493" s="784"/>
      <c r="N493" s="784"/>
      <c r="O493" s="784"/>
      <c r="R493" s="494"/>
      <c r="S493" s="488">
        <v>239206110</v>
      </c>
      <c r="T493" s="471"/>
    </row>
    <row r="494" spans="1:20" s="788" customFormat="1" ht="12" customHeight="1" x14ac:dyDescent="0.2">
      <c r="A494" s="782">
        <v>482</v>
      </c>
      <c r="B494" s="815" t="s">
        <v>1886</v>
      </c>
      <c r="C494" s="784" t="s">
        <v>1666</v>
      </c>
      <c r="D494" s="784"/>
      <c r="E494" s="786" t="s">
        <v>2089</v>
      </c>
      <c r="F494" s="820" t="s">
        <v>2062</v>
      </c>
      <c r="G494" s="784">
        <v>2022</v>
      </c>
      <c r="H494" s="782">
        <v>3</v>
      </c>
      <c r="I494" s="467">
        <v>3300000</v>
      </c>
      <c r="J494" s="466">
        <f t="shared" si="23"/>
        <v>9900000</v>
      </c>
      <c r="K494" s="467"/>
      <c r="L494" s="782">
        <v>3</v>
      </c>
      <c r="M494" s="784"/>
      <c r="N494" s="784"/>
      <c r="O494" s="784"/>
      <c r="R494" s="494"/>
      <c r="S494" s="488">
        <v>147180000</v>
      </c>
      <c r="T494" s="471"/>
    </row>
    <row r="495" spans="1:20" s="788" customFormat="1" ht="12" customHeight="1" x14ac:dyDescent="0.2">
      <c r="A495" s="782">
        <v>483</v>
      </c>
      <c r="B495" s="815" t="s">
        <v>2063</v>
      </c>
      <c r="C495" s="784" t="s">
        <v>2067</v>
      </c>
      <c r="D495" s="784"/>
      <c r="E495" s="786" t="s">
        <v>1865</v>
      </c>
      <c r="F495" s="799" t="s">
        <v>2071</v>
      </c>
      <c r="G495" s="784">
        <v>2022</v>
      </c>
      <c r="H495" s="782">
        <v>2</v>
      </c>
      <c r="I495" s="467">
        <v>4510000</v>
      </c>
      <c r="J495" s="466">
        <f t="shared" ref="J495:J500" si="25">H495*I495</f>
        <v>9020000</v>
      </c>
      <c r="K495" s="467"/>
      <c r="L495" s="782">
        <v>2</v>
      </c>
      <c r="M495" s="784"/>
      <c r="N495" s="784"/>
      <c r="O495" s="784"/>
      <c r="R495" s="494"/>
      <c r="S495" s="488"/>
      <c r="T495" s="471"/>
    </row>
    <row r="496" spans="1:20" s="788" customFormat="1" ht="12" customHeight="1" x14ac:dyDescent="0.2">
      <c r="A496" s="782">
        <v>484</v>
      </c>
      <c r="B496" s="818" t="s">
        <v>2063</v>
      </c>
      <c r="C496" s="784" t="s">
        <v>2067</v>
      </c>
      <c r="D496" s="784"/>
      <c r="E496" s="786" t="s">
        <v>1865</v>
      </c>
      <c r="F496" s="796" t="s">
        <v>2072</v>
      </c>
      <c r="G496" s="784">
        <v>2022</v>
      </c>
      <c r="H496" s="782">
        <v>1</v>
      </c>
      <c r="I496" s="467">
        <v>4875000</v>
      </c>
      <c r="J496" s="466">
        <f t="shared" si="25"/>
        <v>4875000</v>
      </c>
      <c r="K496" s="467"/>
      <c r="L496" s="782">
        <v>1</v>
      </c>
      <c r="M496" s="784"/>
      <c r="N496" s="784"/>
      <c r="O496" s="784"/>
      <c r="R496" s="494"/>
      <c r="S496" s="488">
        <v>239206110</v>
      </c>
      <c r="T496" s="471"/>
    </row>
    <row r="497" spans="1:20" s="788" customFormat="1" ht="12" customHeight="1" x14ac:dyDescent="0.2">
      <c r="A497" s="782">
        <v>485</v>
      </c>
      <c r="B497" s="810" t="s">
        <v>2063</v>
      </c>
      <c r="C497" s="784" t="s">
        <v>2067</v>
      </c>
      <c r="D497" s="784"/>
      <c r="E497" s="786" t="s">
        <v>1865</v>
      </c>
      <c r="F497" s="796" t="s">
        <v>2073</v>
      </c>
      <c r="G497" s="784">
        <v>2022</v>
      </c>
      <c r="H497" s="782">
        <v>1</v>
      </c>
      <c r="I497" s="467">
        <v>440000</v>
      </c>
      <c r="J497" s="466">
        <f t="shared" si="25"/>
        <v>440000</v>
      </c>
      <c r="K497" s="467"/>
      <c r="L497" s="782">
        <v>1</v>
      </c>
      <c r="M497" s="784"/>
      <c r="N497" s="784"/>
      <c r="O497" s="784"/>
      <c r="R497" s="494"/>
      <c r="S497" s="488">
        <v>147180000</v>
      </c>
      <c r="T497" s="471"/>
    </row>
    <row r="498" spans="1:20" s="788" customFormat="1" ht="12" customHeight="1" x14ac:dyDescent="0.2">
      <c r="A498" s="782">
        <v>486</v>
      </c>
      <c r="B498" s="813" t="s">
        <v>2063</v>
      </c>
      <c r="C498" s="784" t="s">
        <v>2067</v>
      </c>
      <c r="D498" s="784"/>
      <c r="E498" s="786" t="s">
        <v>1865</v>
      </c>
      <c r="F498" s="796" t="s">
        <v>2074</v>
      </c>
      <c r="G498" s="784">
        <v>2022</v>
      </c>
      <c r="H498" s="782">
        <v>1</v>
      </c>
      <c r="I498" s="467">
        <v>350000</v>
      </c>
      <c r="J498" s="466">
        <f t="shared" si="25"/>
        <v>350000</v>
      </c>
      <c r="K498" s="467"/>
      <c r="L498" s="782">
        <v>1</v>
      </c>
      <c r="M498" s="784"/>
      <c r="N498" s="784"/>
      <c r="O498" s="784"/>
      <c r="R498" s="494"/>
      <c r="S498" s="488"/>
      <c r="T498" s="471"/>
    </row>
    <row r="499" spans="1:20" s="788" customFormat="1" ht="12" customHeight="1" x14ac:dyDescent="0.2">
      <c r="A499" s="782">
        <v>487</v>
      </c>
      <c r="B499" s="810" t="s">
        <v>2063</v>
      </c>
      <c r="C499" s="784" t="s">
        <v>2067</v>
      </c>
      <c r="D499" s="785"/>
      <c r="E499" s="786" t="s">
        <v>1865</v>
      </c>
      <c r="F499" s="796" t="s">
        <v>2075</v>
      </c>
      <c r="G499" s="784">
        <v>2022</v>
      </c>
      <c r="H499" s="782">
        <v>1</v>
      </c>
      <c r="I499" s="467">
        <v>3535000</v>
      </c>
      <c r="J499" s="466">
        <f t="shared" si="25"/>
        <v>3535000</v>
      </c>
      <c r="K499" s="467"/>
      <c r="L499" s="782">
        <v>1</v>
      </c>
      <c r="M499" s="784"/>
      <c r="N499" s="784"/>
      <c r="O499" s="784"/>
      <c r="R499" s="494"/>
      <c r="S499" s="488">
        <v>239206110</v>
      </c>
      <c r="T499" s="471"/>
    </row>
    <row r="500" spans="1:20" s="788" customFormat="1" ht="12" customHeight="1" x14ac:dyDescent="0.2">
      <c r="A500" s="782">
        <v>488</v>
      </c>
      <c r="B500" s="810" t="s">
        <v>2063</v>
      </c>
      <c r="C500" s="784" t="s">
        <v>2067</v>
      </c>
      <c r="D500" s="785"/>
      <c r="E500" s="786" t="s">
        <v>1865</v>
      </c>
      <c r="F500" s="801" t="s">
        <v>2076</v>
      </c>
      <c r="G500" s="784">
        <v>2022</v>
      </c>
      <c r="H500" s="782">
        <v>4</v>
      </c>
      <c r="I500" s="467">
        <v>480000</v>
      </c>
      <c r="J500" s="466">
        <f t="shared" si="25"/>
        <v>1920000</v>
      </c>
      <c r="K500" s="467"/>
      <c r="L500" s="782">
        <v>4</v>
      </c>
      <c r="M500" s="784"/>
      <c r="N500" s="784"/>
      <c r="O500" s="784"/>
      <c r="R500" s="494"/>
      <c r="S500" s="488">
        <v>147180000</v>
      </c>
      <c r="T500" s="471"/>
    </row>
    <row r="501" spans="1:20" s="788" customFormat="1" ht="12" customHeight="1" x14ac:dyDescent="0.2">
      <c r="A501" s="782">
        <v>489</v>
      </c>
      <c r="B501" s="813" t="s">
        <v>2063</v>
      </c>
      <c r="C501" s="784" t="s">
        <v>2067</v>
      </c>
      <c r="D501" s="785"/>
      <c r="E501" s="786" t="s">
        <v>1865</v>
      </c>
      <c r="F501" s="796" t="s">
        <v>2077</v>
      </c>
      <c r="G501" s="784">
        <v>2022</v>
      </c>
      <c r="H501" s="782">
        <v>2</v>
      </c>
      <c r="I501" s="467">
        <v>6500000</v>
      </c>
      <c r="J501" s="466">
        <f t="shared" ref="J501:J510" si="26">H501*I501</f>
        <v>13000000</v>
      </c>
      <c r="K501" s="467"/>
      <c r="L501" s="782">
        <v>2</v>
      </c>
      <c r="M501" s="784"/>
      <c r="N501" s="784"/>
      <c r="O501" s="784"/>
      <c r="R501" s="494"/>
      <c r="S501" s="488"/>
      <c r="T501" s="471"/>
    </row>
    <row r="502" spans="1:20" s="788" customFormat="1" ht="12" customHeight="1" x14ac:dyDescent="0.2">
      <c r="A502" s="782">
        <v>490</v>
      </c>
      <c r="B502" s="813" t="s">
        <v>2063</v>
      </c>
      <c r="C502" s="784" t="s">
        <v>2067</v>
      </c>
      <c r="D502" s="785"/>
      <c r="E502" s="786" t="s">
        <v>1865</v>
      </c>
      <c r="F502" s="796" t="s">
        <v>2072</v>
      </c>
      <c r="G502" s="784">
        <v>2022</v>
      </c>
      <c r="H502" s="782">
        <v>1</v>
      </c>
      <c r="I502" s="467">
        <v>4875000</v>
      </c>
      <c r="J502" s="466">
        <f t="shared" si="26"/>
        <v>4875000</v>
      </c>
      <c r="K502" s="467"/>
      <c r="L502" s="782">
        <v>1</v>
      </c>
      <c r="M502" s="784"/>
      <c r="N502" s="784"/>
      <c r="O502" s="784"/>
      <c r="R502" s="494"/>
      <c r="S502" s="488">
        <v>239206110</v>
      </c>
      <c r="T502" s="471"/>
    </row>
    <row r="503" spans="1:20" s="788" customFormat="1" ht="12" customHeight="1" x14ac:dyDescent="0.2">
      <c r="A503" s="782">
        <v>491</v>
      </c>
      <c r="B503" s="813" t="s">
        <v>2063</v>
      </c>
      <c r="C503" s="784" t="s">
        <v>2067</v>
      </c>
      <c r="D503" s="785"/>
      <c r="E503" s="786" t="s">
        <v>1865</v>
      </c>
      <c r="F503" s="796" t="s">
        <v>2078</v>
      </c>
      <c r="G503" s="784">
        <v>2022</v>
      </c>
      <c r="H503" s="782">
        <v>1</v>
      </c>
      <c r="I503" s="467">
        <v>750000</v>
      </c>
      <c r="J503" s="466">
        <f t="shared" si="26"/>
        <v>750000</v>
      </c>
      <c r="K503" s="467"/>
      <c r="L503" s="782">
        <v>1</v>
      </c>
      <c r="M503" s="784"/>
      <c r="N503" s="784"/>
      <c r="O503" s="784"/>
      <c r="R503" s="494"/>
      <c r="S503" s="488">
        <v>147180000</v>
      </c>
      <c r="T503" s="471"/>
    </row>
    <row r="504" spans="1:20" s="788" customFormat="1" ht="12" customHeight="1" x14ac:dyDescent="0.2">
      <c r="A504" s="782">
        <v>492</v>
      </c>
      <c r="B504" s="810" t="s">
        <v>2063</v>
      </c>
      <c r="C504" s="784" t="s">
        <v>2067</v>
      </c>
      <c r="D504" s="785"/>
      <c r="E504" s="786" t="s">
        <v>1865</v>
      </c>
      <c r="F504" s="796" t="s">
        <v>2079</v>
      </c>
      <c r="G504" s="784">
        <v>2022</v>
      </c>
      <c r="H504" s="782">
        <v>60</v>
      </c>
      <c r="I504" s="467">
        <v>20000</v>
      </c>
      <c r="J504" s="466">
        <f t="shared" si="26"/>
        <v>1200000</v>
      </c>
      <c r="K504" s="467"/>
      <c r="L504" s="782">
        <v>60</v>
      </c>
      <c r="M504" s="784"/>
      <c r="N504" s="784"/>
      <c r="O504" s="784"/>
      <c r="R504" s="494"/>
      <c r="S504" s="488"/>
      <c r="T504" s="471"/>
    </row>
    <row r="505" spans="1:20" s="788" customFormat="1" ht="12" customHeight="1" x14ac:dyDescent="0.2">
      <c r="A505" s="782">
        <v>493</v>
      </c>
      <c r="B505" s="810" t="s">
        <v>2063</v>
      </c>
      <c r="C505" s="784" t="s">
        <v>2067</v>
      </c>
      <c r="D505" s="785"/>
      <c r="E505" s="786" t="s">
        <v>1865</v>
      </c>
      <c r="F505" s="814" t="s">
        <v>2080</v>
      </c>
      <c r="G505" s="784">
        <v>2022</v>
      </c>
      <c r="H505" s="782">
        <v>6</v>
      </c>
      <c r="I505" s="467">
        <v>300000</v>
      </c>
      <c r="J505" s="466">
        <f t="shared" si="26"/>
        <v>1800000</v>
      </c>
      <c r="K505" s="467"/>
      <c r="L505" s="782">
        <v>6</v>
      </c>
      <c r="M505" s="784"/>
      <c r="N505" s="784"/>
      <c r="O505" s="784"/>
      <c r="R505" s="494"/>
      <c r="S505" s="488">
        <v>239206110</v>
      </c>
      <c r="T505" s="471"/>
    </row>
    <row r="506" spans="1:20" s="788" customFormat="1" ht="12" customHeight="1" x14ac:dyDescent="0.2">
      <c r="A506" s="782">
        <v>494</v>
      </c>
      <c r="B506" s="813" t="s">
        <v>2063</v>
      </c>
      <c r="C506" s="784" t="s">
        <v>2067</v>
      </c>
      <c r="D506" s="785"/>
      <c r="E506" s="786" t="s">
        <v>1865</v>
      </c>
      <c r="F506" s="796" t="s">
        <v>2081</v>
      </c>
      <c r="G506" s="784">
        <v>2022</v>
      </c>
      <c r="H506" s="782">
        <v>1</v>
      </c>
      <c r="I506" s="467">
        <v>3500000</v>
      </c>
      <c r="J506" s="466">
        <f t="shared" si="26"/>
        <v>3500000</v>
      </c>
      <c r="K506" s="467"/>
      <c r="L506" s="782">
        <v>1</v>
      </c>
      <c r="M506" s="784"/>
      <c r="N506" s="784"/>
      <c r="O506" s="784"/>
      <c r="R506" s="494"/>
      <c r="S506" s="488">
        <v>147180000</v>
      </c>
      <c r="T506" s="471"/>
    </row>
    <row r="507" spans="1:20" s="788" customFormat="1" ht="12" customHeight="1" x14ac:dyDescent="0.2">
      <c r="A507" s="782">
        <v>495</v>
      </c>
      <c r="B507" s="813" t="s">
        <v>2064</v>
      </c>
      <c r="C507" s="784" t="s">
        <v>2068</v>
      </c>
      <c r="D507" s="785"/>
      <c r="E507" s="786" t="s">
        <v>1771</v>
      </c>
      <c r="F507" s="796" t="s">
        <v>2082</v>
      </c>
      <c r="G507" s="784">
        <v>2022</v>
      </c>
      <c r="H507" s="782">
        <v>1</v>
      </c>
      <c r="I507" s="467">
        <v>885500</v>
      </c>
      <c r="J507" s="466">
        <f t="shared" si="26"/>
        <v>885500</v>
      </c>
      <c r="K507" s="467"/>
      <c r="L507" s="782">
        <v>1</v>
      </c>
      <c r="M507" s="784"/>
      <c r="N507" s="784"/>
      <c r="O507" s="784"/>
      <c r="R507" s="494"/>
      <c r="S507" s="488"/>
      <c r="T507" s="471"/>
    </row>
    <row r="508" spans="1:20" s="788" customFormat="1" ht="12" customHeight="1" x14ac:dyDescent="0.2">
      <c r="A508" s="782">
        <v>496</v>
      </c>
      <c r="B508" s="813" t="s">
        <v>2065</v>
      </c>
      <c r="C508" s="784" t="s">
        <v>2069</v>
      </c>
      <c r="D508" s="785"/>
      <c r="E508" s="786" t="s">
        <v>1771</v>
      </c>
      <c r="F508" s="796" t="s">
        <v>2083</v>
      </c>
      <c r="G508" s="784">
        <v>2022</v>
      </c>
      <c r="H508" s="782">
        <v>1</v>
      </c>
      <c r="I508" s="467">
        <v>460000</v>
      </c>
      <c r="J508" s="466">
        <f t="shared" si="26"/>
        <v>460000</v>
      </c>
      <c r="K508" s="467"/>
      <c r="L508" s="782">
        <v>1</v>
      </c>
      <c r="M508" s="784"/>
      <c r="N508" s="784"/>
      <c r="O508" s="784"/>
      <c r="R508" s="494"/>
      <c r="S508" s="488">
        <v>239206110</v>
      </c>
      <c r="T508" s="471"/>
    </row>
    <row r="509" spans="1:20" s="788" customFormat="1" ht="12" customHeight="1" x14ac:dyDescent="0.2">
      <c r="A509" s="782">
        <v>497</v>
      </c>
      <c r="B509" s="813" t="s">
        <v>1885</v>
      </c>
      <c r="C509" s="786" t="s">
        <v>1748</v>
      </c>
      <c r="D509" s="785"/>
      <c r="E509" s="786" t="s">
        <v>1771</v>
      </c>
      <c r="F509" s="796" t="s">
        <v>2084</v>
      </c>
      <c r="G509" s="784">
        <v>2022</v>
      </c>
      <c r="H509" s="782">
        <v>2</v>
      </c>
      <c r="I509" s="467">
        <v>1095000</v>
      </c>
      <c r="J509" s="466">
        <f t="shared" si="26"/>
        <v>2190000</v>
      </c>
      <c r="K509" s="467"/>
      <c r="L509" s="782">
        <v>2</v>
      </c>
      <c r="M509" s="784"/>
      <c r="N509" s="784"/>
      <c r="O509" s="784"/>
      <c r="R509" s="494"/>
      <c r="S509" s="488">
        <v>147180000</v>
      </c>
      <c r="T509" s="471"/>
    </row>
    <row r="510" spans="1:20" s="788" customFormat="1" ht="12" customHeight="1" x14ac:dyDescent="0.2">
      <c r="A510" s="782">
        <v>498</v>
      </c>
      <c r="B510" s="813" t="s">
        <v>2066</v>
      </c>
      <c r="C510" s="784" t="s">
        <v>2070</v>
      </c>
      <c r="D510" s="785"/>
      <c r="E510" s="786" t="s">
        <v>2087</v>
      </c>
      <c r="F510" s="796" t="s">
        <v>2085</v>
      </c>
      <c r="G510" s="784">
        <v>2022</v>
      </c>
      <c r="H510" s="782">
        <v>25</v>
      </c>
      <c r="I510" s="467">
        <v>465000</v>
      </c>
      <c r="J510" s="466">
        <f t="shared" si="26"/>
        <v>11625000</v>
      </c>
      <c r="K510" s="467"/>
      <c r="L510" s="782">
        <v>25</v>
      </c>
      <c r="M510" s="784"/>
      <c r="N510" s="784"/>
      <c r="O510" s="784"/>
      <c r="R510" s="494"/>
      <c r="S510" s="488"/>
      <c r="T510" s="471"/>
    </row>
    <row r="511" spans="1:20" s="788" customFormat="1" ht="12" customHeight="1" x14ac:dyDescent="0.2">
      <c r="A511" s="782">
        <v>499</v>
      </c>
      <c r="B511" s="813" t="s">
        <v>1889</v>
      </c>
      <c r="C511" s="784" t="s">
        <v>353</v>
      </c>
      <c r="D511" s="785"/>
      <c r="E511" s="786" t="s">
        <v>2088</v>
      </c>
      <c r="F511" s="796" t="s">
        <v>2086</v>
      </c>
      <c r="G511" s="784">
        <v>2022</v>
      </c>
      <c r="H511" s="782">
        <v>2</v>
      </c>
      <c r="I511" s="467">
        <v>15675000</v>
      </c>
      <c r="J511" s="466">
        <f>H511*I511</f>
        <v>31350000</v>
      </c>
      <c r="K511" s="467"/>
      <c r="L511" s="782">
        <v>2</v>
      </c>
      <c r="M511" s="784"/>
      <c r="N511" s="784"/>
      <c r="O511" s="784"/>
      <c r="R511" s="494"/>
      <c r="S511" s="488">
        <v>239206110</v>
      </c>
      <c r="T511" s="471"/>
    </row>
    <row r="512" spans="1:20" s="788" customFormat="1" ht="12" customHeight="1" x14ac:dyDescent="0.2">
      <c r="A512" s="782">
        <v>500</v>
      </c>
      <c r="B512" s="816" t="s">
        <v>2090</v>
      </c>
      <c r="C512" s="784" t="s">
        <v>2091</v>
      </c>
      <c r="D512" s="785"/>
      <c r="E512" s="786" t="s">
        <v>1865</v>
      </c>
      <c r="F512" s="822" t="s">
        <v>2092</v>
      </c>
      <c r="G512" s="784">
        <v>2022</v>
      </c>
      <c r="H512" s="782">
        <v>1</v>
      </c>
      <c r="I512" s="467">
        <v>2970000</v>
      </c>
      <c r="J512" s="466">
        <f>H512*I512</f>
        <v>2970000</v>
      </c>
      <c r="K512" s="467"/>
      <c r="L512" s="782">
        <v>1</v>
      </c>
      <c r="M512" s="784"/>
      <c r="N512" s="784"/>
      <c r="O512" s="784"/>
      <c r="R512" s="494"/>
      <c r="S512" s="488">
        <v>147180000</v>
      </c>
      <c r="T512" s="471"/>
    </row>
    <row r="513" spans="1:20" s="788" customFormat="1" ht="12" customHeight="1" x14ac:dyDescent="0.2">
      <c r="A513" s="782">
        <v>501</v>
      </c>
      <c r="B513" s="816" t="s">
        <v>2154</v>
      </c>
      <c r="C513" s="784" t="s">
        <v>2157</v>
      </c>
      <c r="D513" s="785"/>
      <c r="E513" s="786" t="s">
        <v>1897</v>
      </c>
      <c r="F513" s="820" t="s">
        <v>2161</v>
      </c>
      <c r="G513" s="784">
        <v>2022</v>
      </c>
      <c r="H513" s="782">
        <v>3</v>
      </c>
      <c r="I513" s="467">
        <v>5994000</v>
      </c>
      <c r="J513" s="466">
        <f t="shared" ref="J513:J518" si="27">H513*I513</f>
        <v>17982000</v>
      </c>
      <c r="K513" s="467"/>
      <c r="L513" s="782">
        <v>3</v>
      </c>
      <c r="M513" s="784"/>
      <c r="N513" s="784"/>
      <c r="O513" s="784"/>
      <c r="R513" s="494"/>
      <c r="S513" s="488"/>
      <c r="T513" s="471"/>
    </row>
    <row r="514" spans="1:20" s="788" customFormat="1" ht="12" customHeight="1" x14ac:dyDescent="0.2">
      <c r="A514" s="782">
        <v>502</v>
      </c>
      <c r="B514" s="816" t="s">
        <v>2155</v>
      </c>
      <c r="C514" s="784" t="s">
        <v>2158</v>
      </c>
      <c r="D514" s="785"/>
      <c r="E514" s="786" t="s">
        <v>2160</v>
      </c>
      <c r="F514" s="820" t="s">
        <v>2162</v>
      </c>
      <c r="G514" s="784">
        <v>2022</v>
      </c>
      <c r="H514" s="782">
        <v>2</v>
      </c>
      <c r="I514" s="467">
        <v>3050000</v>
      </c>
      <c r="J514" s="466">
        <f t="shared" si="27"/>
        <v>6100000</v>
      </c>
      <c r="K514" s="467"/>
      <c r="L514" s="782">
        <v>2</v>
      </c>
      <c r="M514" s="784"/>
      <c r="N514" s="784"/>
      <c r="O514" s="784"/>
      <c r="R514" s="494"/>
      <c r="S514" s="488">
        <v>239206110</v>
      </c>
      <c r="T514" s="471"/>
    </row>
    <row r="515" spans="1:20" s="788" customFormat="1" ht="12" customHeight="1" x14ac:dyDescent="0.2">
      <c r="A515" s="782">
        <v>503</v>
      </c>
      <c r="B515" s="816" t="s">
        <v>2156</v>
      </c>
      <c r="C515" s="784" t="s">
        <v>2159</v>
      </c>
      <c r="D515" s="785"/>
      <c r="E515" s="786" t="s">
        <v>331</v>
      </c>
      <c r="F515" s="820" t="s">
        <v>2163</v>
      </c>
      <c r="G515" s="784">
        <v>2022</v>
      </c>
      <c r="H515" s="782">
        <v>3</v>
      </c>
      <c r="I515" s="467">
        <v>2517057</v>
      </c>
      <c r="J515" s="466">
        <f t="shared" si="27"/>
        <v>7551171</v>
      </c>
      <c r="K515" s="467"/>
      <c r="L515" s="782">
        <v>3</v>
      </c>
      <c r="M515" s="784"/>
      <c r="N515" s="784"/>
      <c r="O515" s="784"/>
      <c r="R515" s="494"/>
      <c r="S515" s="488">
        <v>147180000</v>
      </c>
      <c r="T515" s="471"/>
    </row>
    <row r="516" spans="1:20" s="788" customFormat="1" ht="12" customHeight="1" x14ac:dyDescent="0.2">
      <c r="A516" s="782">
        <v>504</v>
      </c>
      <c r="B516" s="816" t="s">
        <v>1027</v>
      </c>
      <c r="C516" s="820" t="s">
        <v>356</v>
      </c>
      <c r="D516" s="785"/>
      <c r="E516" s="786"/>
      <c r="F516" s="822" t="s">
        <v>1027</v>
      </c>
      <c r="G516" s="784"/>
      <c r="H516" s="823">
        <v>30</v>
      </c>
      <c r="I516" s="824">
        <v>1100000</v>
      </c>
      <c r="J516" s="466">
        <f t="shared" si="27"/>
        <v>33000000</v>
      </c>
      <c r="K516" s="467"/>
      <c r="L516" s="823">
        <v>30</v>
      </c>
      <c r="M516" s="784"/>
      <c r="N516" s="784"/>
      <c r="O516" s="784"/>
      <c r="R516" s="494"/>
      <c r="S516" s="488">
        <v>10054000</v>
      </c>
      <c r="T516" s="471"/>
    </row>
    <row r="517" spans="1:20" s="788" customFormat="1" ht="12" customHeight="1" x14ac:dyDescent="0.2">
      <c r="A517" s="782">
        <v>505</v>
      </c>
      <c r="B517" s="816" t="s">
        <v>2182</v>
      </c>
      <c r="C517" s="820" t="s">
        <v>2186</v>
      </c>
      <c r="D517" s="785"/>
      <c r="E517" s="786"/>
      <c r="F517" s="820" t="s">
        <v>2184</v>
      </c>
      <c r="G517" s="784"/>
      <c r="H517" s="823">
        <v>10</v>
      </c>
      <c r="I517" s="824">
        <v>832500</v>
      </c>
      <c r="J517" s="466">
        <f t="shared" si="27"/>
        <v>8325000</v>
      </c>
      <c r="K517" s="467"/>
      <c r="L517" s="823">
        <v>10</v>
      </c>
      <c r="M517" s="784"/>
      <c r="N517" s="784"/>
      <c r="O517" s="784"/>
      <c r="R517" s="494"/>
      <c r="S517" s="488">
        <v>239206110</v>
      </c>
      <c r="T517" s="471"/>
    </row>
    <row r="518" spans="1:20" s="788" customFormat="1" ht="12" customHeight="1" x14ac:dyDescent="0.2">
      <c r="A518" s="782">
        <v>506</v>
      </c>
      <c r="B518" s="816" t="s">
        <v>2183</v>
      </c>
      <c r="C518" s="820" t="s">
        <v>2187</v>
      </c>
      <c r="D518" s="785"/>
      <c r="E518" s="786"/>
      <c r="F518" s="799" t="s">
        <v>2185</v>
      </c>
      <c r="G518" s="784"/>
      <c r="H518" s="823">
        <v>1</v>
      </c>
      <c r="I518" s="824">
        <v>5938500</v>
      </c>
      <c r="J518" s="466">
        <f t="shared" si="27"/>
        <v>5938500</v>
      </c>
      <c r="K518" s="467"/>
      <c r="L518" s="823">
        <v>1</v>
      </c>
      <c r="M518" s="784"/>
      <c r="N518" s="784"/>
      <c r="O518" s="784"/>
      <c r="R518" s="494"/>
      <c r="S518" s="488">
        <v>147180000</v>
      </c>
      <c r="T518" s="471"/>
    </row>
    <row r="519" spans="1:20" s="788" customFormat="1" ht="54.75" customHeight="1" x14ac:dyDescent="0.2">
      <c r="A519" s="782">
        <v>507</v>
      </c>
      <c r="B519" s="825" t="s">
        <v>2170</v>
      </c>
      <c r="C519" s="792" t="s">
        <v>2175</v>
      </c>
      <c r="D519" s="826"/>
      <c r="E519" s="825" t="s">
        <v>2171</v>
      </c>
      <c r="F519" s="827" t="s">
        <v>2172</v>
      </c>
      <c r="G519" s="784">
        <v>2022</v>
      </c>
      <c r="H519" s="828">
        <v>1</v>
      </c>
      <c r="I519" s="467">
        <v>126400000</v>
      </c>
      <c r="J519" s="466">
        <f t="shared" ref="J519:J520" si="28">H519*I519</f>
        <v>126400000</v>
      </c>
      <c r="K519" s="467"/>
      <c r="L519" s="786" t="s">
        <v>2173</v>
      </c>
      <c r="M519" s="784"/>
      <c r="N519" s="784"/>
      <c r="O519" s="784"/>
      <c r="P519" s="930" t="s">
        <v>2176</v>
      </c>
      <c r="R519" s="494"/>
      <c r="S519" s="488">
        <v>239206110</v>
      </c>
      <c r="T519" s="471"/>
    </row>
    <row r="520" spans="1:20" s="788" customFormat="1" ht="12" customHeight="1" x14ac:dyDescent="0.2">
      <c r="A520" s="782">
        <v>508</v>
      </c>
      <c r="B520" s="786" t="s">
        <v>2174</v>
      </c>
      <c r="C520" s="784" t="s">
        <v>2175</v>
      </c>
      <c r="D520" s="785"/>
      <c r="E520" s="786" t="s">
        <v>2171</v>
      </c>
      <c r="F520" s="786" t="s">
        <v>2174</v>
      </c>
      <c r="G520" s="784">
        <v>2022</v>
      </c>
      <c r="H520" s="782">
        <v>2</v>
      </c>
      <c r="I520" s="467">
        <v>1400000</v>
      </c>
      <c r="J520" s="466">
        <f t="shared" si="28"/>
        <v>2800000</v>
      </c>
      <c r="K520" s="467"/>
      <c r="L520" s="782">
        <v>2</v>
      </c>
      <c r="M520" s="784"/>
      <c r="N520" s="784"/>
      <c r="O520" s="784"/>
      <c r="P520" s="931"/>
      <c r="R520" s="494"/>
      <c r="S520" s="488">
        <v>147180000</v>
      </c>
      <c r="T520" s="471"/>
    </row>
    <row r="521" spans="1:20" ht="12" customHeight="1" x14ac:dyDescent="0.2">
      <c r="A521" s="460">
        <v>509</v>
      </c>
      <c r="B521" s="462" t="s">
        <v>2177</v>
      </c>
      <c r="C521" s="462" t="s">
        <v>2175</v>
      </c>
      <c r="D521" s="463"/>
      <c r="E521" s="464" t="s">
        <v>2171</v>
      </c>
      <c r="F521" s="462" t="s">
        <v>2177</v>
      </c>
      <c r="G521" s="462">
        <v>2022</v>
      </c>
      <c r="H521" s="460">
        <v>1</v>
      </c>
      <c r="I521" s="467">
        <v>250000</v>
      </c>
      <c r="J521" s="466">
        <f t="shared" ref="J521:J523" si="29">H521*I521</f>
        <v>250000</v>
      </c>
      <c r="K521" s="467"/>
      <c r="L521" s="460">
        <v>1</v>
      </c>
      <c r="M521" s="462"/>
      <c r="N521" s="462"/>
      <c r="O521" s="462"/>
      <c r="P521" s="931"/>
      <c r="R521" s="494"/>
      <c r="S521" s="488">
        <v>10054000</v>
      </c>
      <c r="T521" s="471"/>
    </row>
    <row r="522" spans="1:20" ht="12" customHeight="1" x14ac:dyDescent="0.2">
      <c r="A522" s="460">
        <v>510</v>
      </c>
      <c r="B522" s="462" t="s">
        <v>2178</v>
      </c>
      <c r="C522" s="462" t="s">
        <v>2175</v>
      </c>
      <c r="D522" s="463"/>
      <c r="E522" s="464" t="s">
        <v>2171</v>
      </c>
      <c r="F522" s="462" t="s">
        <v>2178</v>
      </c>
      <c r="G522" s="462">
        <v>2022</v>
      </c>
      <c r="H522" s="460">
        <v>1</v>
      </c>
      <c r="I522" s="467">
        <v>1000000</v>
      </c>
      <c r="J522" s="466">
        <f t="shared" si="29"/>
        <v>1000000</v>
      </c>
      <c r="K522" s="467"/>
      <c r="L522" s="460">
        <v>1</v>
      </c>
      <c r="M522" s="462"/>
      <c r="N522" s="462"/>
      <c r="O522" s="462"/>
      <c r="P522" s="931"/>
      <c r="R522" s="494"/>
      <c r="S522" s="488">
        <v>239206110</v>
      </c>
      <c r="T522" s="471"/>
    </row>
    <row r="523" spans="1:20" ht="12" customHeight="1" x14ac:dyDescent="0.2">
      <c r="A523" s="460">
        <v>511</v>
      </c>
      <c r="B523" s="462" t="s">
        <v>2179</v>
      </c>
      <c r="C523" s="462" t="s">
        <v>2175</v>
      </c>
      <c r="D523" s="463"/>
      <c r="E523" s="464" t="s">
        <v>2171</v>
      </c>
      <c r="F523" s="462" t="s">
        <v>2179</v>
      </c>
      <c r="G523" s="462">
        <v>2022</v>
      </c>
      <c r="H523" s="460">
        <v>1</v>
      </c>
      <c r="I523" s="467">
        <v>1000000</v>
      </c>
      <c r="J523" s="466">
        <f t="shared" si="29"/>
        <v>1000000</v>
      </c>
      <c r="K523" s="467"/>
      <c r="L523" s="460">
        <v>1</v>
      </c>
      <c r="M523" s="462"/>
      <c r="N523" s="462"/>
      <c r="O523" s="462"/>
      <c r="P523" s="931"/>
      <c r="R523" s="494"/>
      <c r="S523" s="488">
        <v>147180000</v>
      </c>
      <c r="T523" s="471"/>
    </row>
    <row r="524" spans="1:20" ht="12" customHeight="1" x14ac:dyDescent="0.2">
      <c r="A524" s="460">
        <v>512</v>
      </c>
      <c r="B524" s="462" t="s">
        <v>2180</v>
      </c>
      <c r="C524" s="462" t="s">
        <v>2175</v>
      </c>
      <c r="D524" s="463"/>
      <c r="E524" s="464" t="s">
        <v>2171</v>
      </c>
      <c r="F524" s="462" t="s">
        <v>2180</v>
      </c>
      <c r="G524" s="462">
        <v>2022</v>
      </c>
      <c r="H524" s="460">
        <v>2</v>
      </c>
      <c r="I524" s="467">
        <v>550000</v>
      </c>
      <c r="J524" s="466">
        <f t="shared" ref="J524:J538" si="30">H524*I524</f>
        <v>1100000</v>
      </c>
      <c r="K524" s="467"/>
      <c r="L524" s="460">
        <v>2</v>
      </c>
      <c r="M524" s="462"/>
      <c r="N524" s="462"/>
      <c r="O524" s="462"/>
      <c r="P524" s="931"/>
      <c r="R524" s="494"/>
      <c r="S524" s="488">
        <v>10054000</v>
      </c>
      <c r="T524" s="471"/>
    </row>
    <row r="525" spans="1:20" ht="12" customHeight="1" x14ac:dyDescent="0.2">
      <c r="A525" s="460">
        <v>513</v>
      </c>
      <c r="B525" s="462" t="s">
        <v>2181</v>
      </c>
      <c r="C525" s="462" t="s">
        <v>2175</v>
      </c>
      <c r="D525" s="463"/>
      <c r="E525" s="464" t="s">
        <v>2171</v>
      </c>
      <c r="F525" s="462" t="s">
        <v>2181</v>
      </c>
      <c r="G525" s="462">
        <v>2022</v>
      </c>
      <c r="H525" s="460">
        <v>1</v>
      </c>
      <c r="I525" s="467">
        <v>100000</v>
      </c>
      <c r="J525" s="466">
        <f t="shared" si="30"/>
        <v>100000</v>
      </c>
      <c r="K525" s="467"/>
      <c r="L525" s="460">
        <v>1</v>
      </c>
      <c r="M525" s="462"/>
      <c r="N525" s="462"/>
      <c r="O525" s="462"/>
      <c r="P525" s="932"/>
      <c r="R525" s="494"/>
      <c r="S525" s="488">
        <v>239206110</v>
      </c>
      <c r="T525" s="471"/>
    </row>
    <row r="526" spans="1:20" ht="12" customHeight="1" x14ac:dyDescent="0.2">
      <c r="A526" s="460">
        <v>514</v>
      </c>
      <c r="B526" s="707" t="s">
        <v>1907</v>
      </c>
      <c r="C526" s="726" t="s">
        <v>1902</v>
      </c>
      <c r="D526" s="463"/>
      <c r="E526" s="464"/>
      <c r="F526" s="726" t="s">
        <v>2190</v>
      </c>
      <c r="G526" s="462">
        <v>2022</v>
      </c>
      <c r="H526" s="739">
        <v>2</v>
      </c>
      <c r="I526" s="740">
        <v>750000</v>
      </c>
      <c r="J526" s="466">
        <f>H526*I526</f>
        <v>1500000</v>
      </c>
      <c r="K526" s="467"/>
      <c r="L526" s="739">
        <v>2</v>
      </c>
      <c r="M526" s="462"/>
      <c r="N526" s="462"/>
      <c r="O526" s="462"/>
      <c r="R526" s="494"/>
      <c r="S526" s="488">
        <v>239206110</v>
      </c>
      <c r="T526" s="471"/>
    </row>
    <row r="527" spans="1:20" ht="12" customHeight="1" x14ac:dyDescent="0.2">
      <c r="A527" s="460">
        <v>515</v>
      </c>
      <c r="B527" s="707" t="s">
        <v>2188</v>
      </c>
      <c r="C527" s="726" t="s">
        <v>2194</v>
      </c>
      <c r="D527" s="463"/>
      <c r="E527" s="464"/>
      <c r="F527" s="726" t="s">
        <v>2191</v>
      </c>
      <c r="G527" s="462">
        <v>2022</v>
      </c>
      <c r="H527" s="739">
        <v>1</v>
      </c>
      <c r="I527" s="740">
        <v>1750000</v>
      </c>
      <c r="J527" s="466">
        <f>H527*I527</f>
        <v>1750000</v>
      </c>
      <c r="K527" s="467"/>
      <c r="L527" s="739">
        <v>1</v>
      </c>
      <c r="M527" s="462"/>
      <c r="N527" s="462"/>
      <c r="O527" s="462"/>
      <c r="R527" s="494"/>
      <c r="S527" s="488">
        <v>147180000</v>
      </c>
      <c r="T527" s="471"/>
    </row>
    <row r="528" spans="1:20" ht="12" customHeight="1" x14ac:dyDescent="0.2">
      <c r="A528" s="460">
        <v>516</v>
      </c>
      <c r="B528" s="707" t="s">
        <v>1885</v>
      </c>
      <c r="C528" s="726" t="s">
        <v>1748</v>
      </c>
      <c r="D528" s="463"/>
      <c r="E528" s="464"/>
      <c r="F528" s="726" t="s">
        <v>2192</v>
      </c>
      <c r="G528" s="462">
        <v>2022</v>
      </c>
      <c r="H528" s="739">
        <v>1</v>
      </c>
      <c r="I528" s="740">
        <v>648717</v>
      </c>
      <c r="J528" s="466">
        <f>H528*I528</f>
        <v>648717</v>
      </c>
      <c r="K528" s="467"/>
      <c r="L528" s="739">
        <v>1</v>
      </c>
      <c r="M528" s="462"/>
      <c r="N528" s="462"/>
      <c r="O528" s="462"/>
      <c r="R528" s="494"/>
      <c r="S528" s="488">
        <v>10054000</v>
      </c>
      <c r="T528" s="471"/>
    </row>
    <row r="529" spans="1:20" ht="12" customHeight="1" x14ac:dyDescent="0.2">
      <c r="A529" s="460">
        <v>517</v>
      </c>
      <c r="B529" s="707" t="s">
        <v>2189</v>
      </c>
      <c r="C529" s="726" t="s">
        <v>2195</v>
      </c>
      <c r="D529" s="463"/>
      <c r="E529" s="464"/>
      <c r="F529" s="726" t="s">
        <v>2193</v>
      </c>
      <c r="G529" s="462">
        <v>2022</v>
      </c>
      <c r="H529" s="739">
        <v>1</v>
      </c>
      <c r="I529" s="741">
        <v>37947299</v>
      </c>
      <c r="J529" s="466">
        <f>H529*I529</f>
        <v>37947299</v>
      </c>
      <c r="K529" s="467"/>
      <c r="L529" s="739">
        <v>1</v>
      </c>
      <c r="M529" s="462"/>
      <c r="N529" s="462"/>
      <c r="O529" s="462"/>
      <c r="R529" s="494"/>
      <c r="S529" s="488">
        <v>239206110</v>
      </c>
      <c r="T529" s="471"/>
    </row>
    <row r="530" spans="1:20" ht="12" customHeight="1" x14ac:dyDescent="0.2">
      <c r="A530" s="460">
        <v>518</v>
      </c>
      <c r="B530" s="707" t="s">
        <v>2188</v>
      </c>
      <c r="C530" s="462" t="s">
        <v>2194</v>
      </c>
      <c r="D530" s="463"/>
      <c r="E530" s="464"/>
      <c r="F530" s="743" t="s">
        <v>2206</v>
      </c>
      <c r="G530" s="462">
        <v>2022</v>
      </c>
      <c r="H530" s="739">
        <v>1</v>
      </c>
      <c r="I530" s="740">
        <v>10200000</v>
      </c>
      <c r="J530" s="466">
        <f t="shared" si="30"/>
        <v>10200000</v>
      </c>
      <c r="K530" s="467"/>
      <c r="L530" s="739">
        <v>1</v>
      </c>
      <c r="M530" s="462"/>
      <c r="N530" s="462"/>
      <c r="O530" s="462"/>
      <c r="R530" s="494"/>
      <c r="S530" s="488">
        <v>147180000</v>
      </c>
      <c r="T530" s="471"/>
    </row>
    <row r="531" spans="1:20" ht="12" customHeight="1" x14ac:dyDescent="0.2">
      <c r="A531" s="460">
        <v>519</v>
      </c>
      <c r="B531" s="707" t="s">
        <v>2197</v>
      </c>
      <c r="C531" s="462" t="s">
        <v>2202</v>
      </c>
      <c r="D531" s="463"/>
      <c r="E531" s="464"/>
      <c r="F531" s="726" t="s">
        <v>2207</v>
      </c>
      <c r="G531" s="462">
        <v>2022</v>
      </c>
      <c r="H531" s="739">
        <v>1</v>
      </c>
      <c r="I531" s="740">
        <v>2249999</v>
      </c>
      <c r="J531" s="466">
        <f t="shared" si="30"/>
        <v>2249999</v>
      </c>
      <c r="K531" s="467"/>
      <c r="L531" s="739">
        <v>1</v>
      </c>
      <c r="M531" s="462"/>
      <c r="N531" s="462"/>
      <c r="O531" s="462"/>
      <c r="R531" s="494"/>
      <c r="S531" s="488">
        <v>10054000</v>
      </c>
      <c r="T531" s="471"/>
    </row>
    <row r="532" spans="1:20" ht="12" customHeight="1" x14ac:dyDescent="0.2">
      <c r="A532" s="460">
        <v>520</v>
      </c>
      <c r="B532" s="707" t="s">
        <v>2198</v>
      </c>
      <c r="C532" s="462" t="s">
        <v>2203</v>
      </c>
      <c r="D532" s="463"/>
      <c r="E532" s="464"/>
      <c r="F532" s="726" t="s">
        <v>2208</v>
      </c>
      <c r="G532" s="462">
        <v>2022</v>
      </c>
      <c r="H532" s="739">
        <v>1</v>
      </c>
      <c r="I532" s="740">
        <v>875000</v>
      </c>
      <c r="J532" s="466">
        <f t="shared" si="30"/>
        <v>875000</v>
      </c>
      <c r="K532" s="467"/>
      <c r="L532" s="739">
        <v>1</v>
      </c>
      <c r="M532" s="462"/>
      <c r="N532" s="462"/>
      <c r="O532" s="462"/>
      <c r="R532" s="494"/>
      <c r="S532" s="488">
        <v>239206110</v>
      </c>
      <c r="T532" s="471"/>
    </row>
    <row r="533" spans="1:20" ht="12" customHeight="1" x14ac:dyDescent="0.2">
      <c r="A533" s="460">
        <v>521</v>
      </c>
      <c r="B533" s="707" t="s">
        <v>2198</v>
      </c>
      <c r="C533" s="462" t="s">
        <v>2203</v>
      </c>
      <c r="D533" s="463"/>
      <c r="E533" s="464"/>
      <c r="F533" s="726" t="s">
        <v>2209</v>
      </c>
      <c r="G533" s="462">
        <v>2022</v>
      </c>
      <c r="H533" s="739">
        <v>1</v>
      </c>
      <c r="I533" s="740">
        <v>6000000</v>
      </c>
      <c r="J533" s="466">
        <f t="shared" si="30"/>
        <v>6000000</v>
      </c>
      <c r="K533" s="467"/>
      <c r="L533" s="739">
        <v>1</v>
      </c>
      <c r="M533" s="462"/>
      <c r="N533" s="462"/>
      <c r="O533" s="462"/>
      <c r="R533" s="494"/>
      <c r="S533" s="488">
        <v>147180000</v>
      </c>
      <c r="T533" s="471"/>
    </row>
    <row r="534" spans="1:20" ht="12" customHeight="1" x14ac:dyDescent="0.2">
      <c r="A534" s="460">
        <v>522</v>
      </c>
      <c r="B534" s="707" t="s">
        <v>2198</v>
      </c>
      <c r="C534" s="462" t="s">
        <v>2203</v>
      </c>
      <c r="D534" s="463"/>
      <c r="E534" s="464"/>
      <c r="F534" s="726" t="s">
        <v>2210</v>
      </c>
      <c r="G534" s="462">
        <v>2022</v>
      </c>
      <c r="H534" s="739">
        <v>1</v>
      </c>
      <c r="I534" s="740">
        <v>2200000</v>
      </c>
      <c r="J534" s="466">
        <f t="shared" si="30"/>
        <v>2200000</v>
      </c>
      <c r="K534" s="467"/>
      <c r="L534" s="739">
        <v>1</v>
      </c>
      <c r="M534" s="462"/>
      <c r="N534" s="462"/>
      <c r="O534" s="462"/>
      <c r="R534" s="494"/>
      <c r="S534" s="488">
        <v>239206110</v>
      </c>
      <c r="T534" s="471"/>
    </row>
    <row r="535" spans="1:20" ht="12" customHeight="1" x14ac:dyDescent="0.2">
      <c r="A535" s="460">
        <v>523</v>
      </c>
      <c r="B535" s="742" t="s">
        <v>2199</v>
      </c>
      <c r="C535" s="462" t="s">
        <v>2204</v>
      </c>
      <c r="D535" s="463"/>
      <c r="E535" s="464"/>
      <c r="F535" s="708" t="s">
        <v>2199</v>
      </c>
      <c r="G535" s="462">
        <v>2022</v>
      </c>
      <c r="H535" s="739">
        <v>5</v>
      </c>
      <c r="I535" s="740">
        <v>529773</v>
      </c>
      <c r="J535" s="466">
        <f t="shared" si="30"/>
        <v>2648865</v>
      </c>
      <c r="K535" s="467"/>
      <c r="L535" s="739">
        <v>5</v>
      </c>
      <c r="M535" s="462"/>
      <c r="N535" s="462"/>
      <c r="O535" s="462"/>
      <c r="R535" s="494"/>
      <c r="S535" s="488">
        <v>147180000</v>
      </c>
      <c r="T535" s="471"/>
    </row>
    <row r="536" spans="1:20" ht="12" customHeight="1" x14ac:dyDescent="0.2">
      <c r="A536" s="460">
        <v>524</v>
      </c>
      <c r="B536" s="742" t="s">
        <v>2199</v>
      </c>
      <c r="C536" s="462" t="s">
        <v>2204</v>
      </c>
      <c r="D536" s="463"/>
      <c r="E536" s="464"/>
      <c r="F536" s="708" t="s">
        <v>2211</v>
      </c>
      <c r="G536" s="462">
        <v>2022</v>
      </c>
      <c r="H536" s="739">
        <v>5</v>
      </c>
      <c r="I536" s="740">
        <v>212414</v>
      </c>
      <c r="J536" s="466">
        <f t="shared" si="30"/>
        <v>1062070</v>
      </c>
      <c r="K536" s="467"/>
      <c r="L536" s="739">
        <v>5</v>
      </c>
      <c r="M536" s="462"/>
      <c r="N536" s="462"/>
      <c r="O536" s="462"/>
      <c r="R536" s="494"/>
      <c r="S536" s="488">
        <v>10054000</v>
      </c>
      <c r="T536" s="471"/>
    </row>
    <row r="537" spans="1:20" ht="12" customHeight="1" x14ac:dyDescent="0.2">
      <c r="A537" s="460">
        <v>525</v>
      </c>
      <c r="B537" s="707" t="s">
        <v>2200</v>
      </c>
      <c r="C537" s="462" t="s">
        <v>2205</v>
      </c>
      <c r="D537" s="463"/>
      <c r="E537" s="464"/>
      <c r="F537" s="708" t="s">
        <v>2212</v>
      </c>
      <c r="G537" s="462">
        <v>2022</v>
      </c>
      <c r="H537" s="739">
        <v>1</v>
      </c>
      <c r="I537" s="740">
        <v>2100000</v>
      </c>
      <c r="J537" s="466">
        <f t="shared" si="30"/>
        <v>2100000</v>
      </c>
      <c r="K537" s="467"/>
      <c r="L537" s="739">
        <v>1</v>
      </c>
      <c r="M537" s="462"/>
      <c r="N537" s="462"/>
      <c r="O537" s="462"/>
      <c r="R537" s="494"/>
      <c r="S537" s="488">
        <v>239206110</v>
      </c>
      <c r="T537" s="471"/>
    </row>
    <row r="538" spans="1:20" ht="12" customHeight="1" x14ac:dyDescent="0.2">
      <c r="A538" s="460">
        <v>526</v>
      </c>
      <c r="B538" s="742" t="s">
        <v>2201</v>
      </c>
      <c r="C538" s="462" t="s">
        <v>998</v>
      </c>
      <c r="D538" s="463"/>
      <c r="E538" s="464"/>
      <c r="F538" s="708" t="s">
        <v>2213</v>
      </c>
      <c r="G538" s="462">
        <v>2022</v>
      </c>
      <c r="H538" s="739">
        <v>1</v>
      </c>
      <c r="I538" s="740">
        <v>13882500</v>
      </c>
      <c r="J538" s="466">
        <f t="shared" si="30"/>
        <v>13882500</v>
      </c>
      <c r="K538" s="467"/>
      <c r="L538" s="739">
        <v>1</v>
      </c>
      <c r="M538" s="462"/>
      <c r="N538" s="462"/>
      <c r="O538" s="462"/>
      <c r="R538" s="494"/>
      <c r="S538" s="488">
        <v>147180000</v>
      </c>
      <c r="T538" s="471"/>
    </row>
    <row r="539" spans="1:20" ht="12" customHeight="1" x14ac:dyDescent="0.2">
      <c r="A539" s="460">
        <v>527</v>
      </c>
      <c r="B539" s="694" t="s">
        <v>1975</v>
      </c>
      <c r="C539" s="462" t="s">
        <v>1982</v>
      </c>
      <c r="D539" s="463"/>
      <c r="E539" s="464"/>
      <c r="F539" s="688" t="s">
        <v>2220</v>
      </c>
      <c r="G539" s="462">
        <v>2022</v>
      </c>
      <c r="H539" s="460">
        <v>5</v>
      </c>
      <c r="I539" s="467">
        <v>2100000</v>
      </c>
      <c r="J539" s="466">
        <f t="shared" ref="J539:J559" si="31">H539*I539</f>
        <v>10500000</v>
      </c>
      <c r="K539" s="467"/>
      <c r="L539" s="696">
        <v>5</v>
      </c>
      <c r="M539" s="745"/>
      <c r="N539" s="462"/>
      <c r="O539" s="462"/>
      <c r="P539" s="372" t="s">
        <v>2233</v>
      </c>
      <c r="R539" s="494"/>
      <c r="S539" s="488">
        <v>10054000</v>
      </c>
      <c r="T539" s="471"/>
    </row>
    <row r="540" spans="1:20" ht="12" customHeight="1" x14ac:dyDescent="0.2">
      <c r="A540" s="460">
        <v>528</v>
      </c>
      <c r="B540" s="711" t="s">
        <v>2214</v>
      </c>
      <c r="C540" s="462" t="s">
        <v>2218</v>
      </c>
      <c r="D540" s="463"/>
      <c r="E540" s="464"/>
      <c r="F540" s="688" t="s">
        <v>2221</v>
      </c>
      <c r="G540" s="462">
        <v>2022</v>
      </c>
      <c r="H540" s="460">
        <v>5</v>
      </c>
      <c r="I540" s="467">
        <v>8800000</v>
      </c>
      <c r="J540" s="466">
        <f t="shared" si="31"/>
        <v>44000000</v>
      </c>
      <c r="K540" s="467"/>
      <c r="L540" s="696">
        <v>5</v>
      </c>
      <c r="M540" s="746"/>
      <c r="N540" s="462"/>
      <c r="O540" s="462"/>
      <c r="P540" s="372" t="s">
        <v>2233</v>
      </c>
      <c r="R540" s="494"/>
      <c r="S540" s="488">
        <v>239206110</v>
      </c>
      <c r="T540" s="471"/>
    </row>
    <row r="541" spans="1:20" ht="12" customHeight="1" x14ac:dyDescent="0.2">
      <c r="A541" s="460">
        <v>529</v>
      </c>
      <c r="B541" s="711" t="s">
        <v>1886</v>
      </c>
      <c r="C541" s="462" t="s">
        <v>1666</v>
      </c>
      <c r="D541" s="463"/>
      <c r="E541" s="464"/>
      <c r="F541" s="688" t="s">
        <v>2062</v>
      </c>
      <c r="G541" s="462">
        <v>2022</v>
      </c>
      <c r="H541" s="460">
        <v>5</v>
      </c>
      <c r="I541" s="467">
        <v>3500000</v>
      </c>
      <c r="J541" s="466">
        <f t="shared" si="31"/>
        <v>17500000</v>
      </c>
      <c r="K541" s="467"/>
      <c r="L541" s="696">
        <v>5</v>
      </c>
      <c r="M541" s="746"/>
      <c r="N541" s="462"/>
      <c r="O541" s="462"/>
      <c r="P541" s="372" t="s">
        <v>2233</v>
      </c>
      <c r="R541" s="494"/>
      <c r="S541" s="488">
        <v>147180000</v>
      </c>
      <c r="T541" s="471"/>
    </row>
    <row r="542" spans="1:20" ht="12" customHeight="1" x14ac:dyDescent="0.2">
      <c r="A542" s="460">
        <v>530</v>
      </c>
      <c r="B542" s="694" t="s">
        <v>1970</v>
      </c>
      <c r="C542" s="462" t="s">
        <v>1752</v>
      </c>
      <c r="D542" s="463"/>
      <c r="E542" s="464"/>
      <c r="F542" s="688" t="s">
        <v>2222</v>
      </c>
      <c r="G542" s="462">
        <v>2022</v>
      </c>
      <c r="H542" s="460">
        <v>40</v>
      </c>
      <c r="I542" s="467">
        <v>694125</v>
      </c>
      <c r="J542" s="466">
        <f t="shared" si="31"/>
        <v>27765000</v>
      </c>
      <c r="K542" s="467"/>
      <c r="L542" s="696">
        <v>40</v>
      </c>
      <c r="M542" s="746"/>
      <c r="N542" s="462"/>
      <c r="O542" s="462"/>
      <c r="P542" s="372" t="s">
        <v>2233</v>
      </c>
      <c r="R542" s="494"/>
      <c r="S542" s="488">
        <v>10054000</v>
      </c>
      <c r="T542" s="471"/>
    </row>
    <row r="543" spans="1:20" ht="12" customHeight="1" x14ac:dyDescent="0.2">
      <c r="A543" s="460">
        <v>531</v>
      </c>
      <c r="B543" s="694" t="s">
        <v>2215</v>
      </c>
      <c r="C543" s="462" t="s">
        <v>358</v>
      </c>
      <c r="D543" s="463"/>
      <c r="E543" s="464"/>
      <c r="F543" s="688" t="s">
        <v>2223</v>
      </c>
      <c r="G543" s="462">
        <v>2022</v>
      </c>
      <c r="H543" s="460">
        <v>36</v>
      </c>
      <c r="I543" s="467">
        <v>867600</v>
      </c>
      <c r="J543" s="466">
        <f t="shared" si="31"/>
        <v>31233600</v>
      </c>
      <c r="K543" s="467"/>
      <c r="L543" s="696">
        <v>36</v>
      </c>
      <c r="M543" s="746"/>
      <c r="N543" s="462"/>
      <c r="O543" s="462"/>
      <c r="P543" s="372" t="s">
        <v>2233</v>
      </c>
      <c r="R543" s="494"/>
      <c r="S543" s="488">
        <v>239206110</v>
      </c>
      <c r="T543" s="471"/>
    </row>
    <row r="544" spans="1:20" ht="48.75" customHeight="1" x14ac:dyDescent="0.2">
      <c r="A544" s="460">
        <v>532</v>
      </c>
      <c r="B544" s="711" t="s">
        <v>1889</v>
      </c>
      <c r="C544" s="462" t="s">
        <v>353</v>
      </c>
      <c r="D544" s="463"/>
      <c r="E544" s="464"/>
      <c r="F544" s="744" t="s">
        <v>2224</v>
      </c>
      <c r="G544" s="462">
        <v>2022</v>
      </c>
      <c r="H544" s="460">
        <v>3</v>
      </c>
      <c r="I544" s="467">
        <v>16031250</v>
      </c>
      <c r="J544" s="466">
        <f t="shared" si="31"/>
        <v>48093750</v>
      </c>
      <c r="K544" s="467"/>
      <c r="L544" s="696">
        <v>3</v>
      </c>
      <c r="M544" s="746"/>
      <c r="N544" s="462"/>
      <c r="O544" s="462"/>
      <c r="P544" s="372" t="s">
        <v>2233</v>
      </c>
      <c r="R544" s="494"/>
      <c r="S544" s="488">
        <v>147180000</v>
      </c>
      <c r="T544" s="471"/>
    </row>
    <row r="545" spans="1:20" ht="51" customHeight="1" x14ac:dyDescent="0.2">
      <c r="A545" s="460">
        <v>533</v>
      </c>
      <c r="B545" s="694" t="s">
        <v>2033</v>
      </c>
      <c r="C545" s="462" t="s">
        <v>303</v>
      </c>
      <c r="D545" s="463"/>
      <c r="E545" s="464"/>
      <c r="F545" s="744" t="s">
        <v>2225</v>
      </c>
      <c r="G545" s="462">
        <v>2022</v>
      </c>
      <c r="H545" s="460">
        <v>3</v>
      </c>
      <c r="I545" s="467">
        <v>14850000</v>
      </c>
      <c r="J545" s="466">
        <f t="shared" si="31"/>
        <v>44550000</v>
      </c>
      <c r="K545" s="467"/>
      <c r="L545" s="696">
        <v>3</v>
      </c>
      <c r="M545" s="746"/>
      <c r="N545" s="462"/>
      <c r="O545" s="462"/>
      <c r="P545" s="372" t="s">
        <v>2233</v>
      </c>
      <c r="R545" s="494"/>
      <c r="S545" s="488">
        <v>147180000</v>
      </c>
      <c r="T545" s="471"/>
    </row>
    <row r="546" spans="1:20" ht="12" customHeight="1" x14ac:dyDescent="0.2">
      <c r="A546" s="460">
        <v>534</v>
      </c>
      <c r="B546" s="694" t="s">
        <v>2183</v>
      </c>
      <c r="C546" s="462" t="s">
        <v>2187</v>
      </c>
      <c r="D546" s="463"/>
      <c r="E546" s="464"/>
      <c r="F546" s="689" t="s">
        <v>2226</v>
      </c>
      <c r="G546" s="462">
        <v>2022</v>
      </c>
      <c r="H546" s="460">
        <v>6</v>
      </c>
      <c r="I546" s="467">
        <v>5938500</v>
      </c>
      <c r="J546" s="466">
        <f t="shared" si="31"/>
        <v>35631000</v>
      </c>
      <c r="K546" s="467"/>
      <c r="L546" s="696">
        <v>6</v>
      </c>
      <c r="M546" s="746"/>
      <c r="N546" s="462"/>
      <c r="O546" s="462"/>
      <c r="P546" s="372" t="s">
        <v>2233</v>
      </c>
      <c r="R546" s="494"/>
      <c r="S546" s="488">
        <v>10054000</v>
      </c>
      <c r="T546" s="471"/>
    </row>
    <row r="547" spans="1:20" ht="12" customHeight="1" x14ac:dyDescent="0.2">
      <c r="A547" s="460">
        <v>535</v>
      </c>
      <c r="B547" s="711" t="s">
        <v>1971</v>
      </c>
      <c r="C547" s="462" t="s">
        <v>1113</v>
      </c>
      <c r="D547" s="463"/>
      <c r="E547" s="464"/>
      <c r="F547" s="688" t="s">
        <v>2227</v>
      </c>
      <c r="G547" s="462">
        <v>2022</v>
      </c>
      <c r="H547" s="460">
        <v>40</v>
      </c>
      <c r="I547" s="467">
        <v>1245000</v>
      </c>
      <c r="J547" s="466">
        <f t="shared" si="31"/>
        <v>49800000</v>
      </c>
      <c r="K547" s="467"/>
      <c r="L547" s="696">
        <v>40</v>
      </c>
      <c r="M547" s="746"/>
      <c r="N547" s="462"/>
      <c r="O547" s="462"/>
      <c r="P547" s="372" t="s">
        <v>2233</v>
      </c>
      <c r="R547" s="494"/>
      <c r="S547" s="488">
        <v>239206110</v>
      </c>
      <c r="T547" s="471"/>
    </row>
    <row r="548" spans="1:20" ht="12" customHeight="1" x14ac:dyDescent="0.2">
      <c r="A548" s="460">
        <v>536</v>
      </c>
      <c r="B548" s="711" t="s">
        <v>1045</v>
      </c>
      <c r="C548" s="462" t="s">
        <v>1125</v>
      </c>
      <c r="D548" s="463"/>
      <c r="E548" s="464"/>
      <c r="F548" s="688" t="s">
        <v>2228</v>
      </c>
      <c r="G548" s="462">
        <v>2022</v>
      </c>
      <c r="H548" s="460">
        <v>1</v>
      </c>
      <c r="I548" s="467">
        <v>398800</v>
      </c>
      <c r="J548" s="466">
        <f t="shared" si="31"/>
        <v>398800</v>
      </c>
      <c r="K548" s="467"/>
      <c r="L548" s="696">
        <v>1</v>
      </c>
      <c r="M548" s="746"/>
      <c r="N548" s="462"/>
      <c r="O548" s="462"/>
      <c r="P548" s="372" t="s">
        <v>2233</v>
      </c>
      <c r="R548" s="494"/>
      <c r="S548" s="488">
        <v>147180000</v>
      </c>
      <c r="T548" s="471"/>
    </row>
    <row r="549" spans="1:20" ht="12" customHeight="1" x14ac:dyDescent="0.2">
      <c r="A549" s="460">
        <v>537</v>
      </c>
      <c r="B549" s="711" t="s">
        <v>1045</v>
      </c>
      <c r="C549" s="462" t="s">
        <v>1125</v>
      </c>
      <c r="D549" s="463"/>
      <c r="E549" s="464"/>
      <c r="F549" s="688" t="s">
        <v>2229</v>
      </c>
      <c r="G549" s="462">
        <v>2022</v>
      </c>
      <c r="H549" s="460">
        <v>2</v>
      </c>
      <c r="I549" s="467">
        <v>1180000</v>
      </c>
      <c r="J549" s="466">
        <f t="shared" si="31"/>
        <v>2360000</v>
      </c>
      <c r="K549" s="467"/>
      <c r="L549" s="696">
        <v>2</v>
      </c>
      <c r="M549" s="746"/>
      <c r="N549" s="462"/>
      <c r="O549" s="462"/>
      <c r="P549" s="372" t="s">
        <v>2233</v>
      </c>
      <c r="R549" s="494"/>
      <c r="S549" s="488">
        <v>10054000</v>
      </c>
      <c r="T549" s="471"/>
    </row>
    <row r="550" spans="1:20" ht="12" customHeight="1" x14ac:dyDescent="0.2">
      <c r="A550" s="460">
        <v>538</v>
      </c>
      <c r="B550" s="694" t="s">
        <v>2216</v>
      </c>
      <c r="C550" s="462" t="s">
        <v>1121</v>
      </c>
      <c r="D550" s="463"/>
      <c r="E550" s="464"/>
      <c r="F550" s="727" t="s">
        <v>2230</v>
      </c>
      <c r="G550" s="462">
        <v>2022</v>
      </c>
      <c r="H550" s="460">
        <v>3</v>
      </c>
      <c r="I550" s="467">
        <v>326300</v>
      </c>
      <c r="J550" s="466">
        <f t="shared" si="31"/>
        <v>978900</v>
      </c>
      <c r="K550" s="467"/>
      <c r="L550" s="696">
        <v>3</v>
      </c>
      <c r="M550" s="746"/>
      <c r="N550" s="462"/>
      <c r="O550" s="462"/>
      <c r="P550" s="372" t="s">
        <v>2233</v>
      </c>
      <c r="R550" s="494"/>
      <c r="S550" s="488">
        <v>239206110</v>
      </c>
      <c r="T550" s="471"/>
    </row>
    <row r="551" spans="1:20" ht="12" customHeight="1" x14ac:dyDescent="0.2">
      <c r="A551" s="460">
        <v>539</v>
      </c>
      <c r="B551" s="694" t="s">
        <v>1042</v>
      </c>
      <c r="C551" s="462" t="s">
        <v>1122</v>
      </c>
      <c r="D551" s="463"/>
      <c r="E551" s="464"/>
      <c r="F551" s="727" t="s">
        <v>2231</v>
      </c>
      <c r="G551" s="462">
        <v>2022</v>
      </c>
      <c r="H551" s="460">
        <v>2</v>
      </c>
      <c r="I551" s="467">
        <v>177000</v>
      </c>
      <c r="J551" s="466">
        <f t="shared" si="31"/>
        <v>354000</v>
      </c>
      <c r="K551" s="467"/>
      <c r="L551" s="696">
        <v>2</v>
      </c>
      <c r="M551" s="746"/>
      <c r="N551" s="462"/>
      <c r="O551" s="462"/>
      <c r="P551" s="372" t="s">
        <v>2233</v>
      </c>
      <c r="R551" s="494"/>
      <c r="S551" s="488">
        <v>147180000</v>
      </c>
      <c r="T551" s="471"/>
    </row>
    <row r="552" spans="1:20" ht="12" customHeight="1" x14ac:dyDescent="0.2">
      <c r="A552" s="460">
        <v>540</v>
      </c>
      <c r="B552" s="711" t="s">
        <v>2217</v>
      </c>
      <c r="C552" s="462" t="s">
        <v>2219</v>
      </c>
      <c r="D552" s="463"/>
      <c r="E552" s="464"/>
      <c r="F552" s="727" t="s">
        <v>2232</v>
      </c>
      <c r="G552" s="462">
        <v>2022</v>
      </c>
      <c r="H552" s="460">
        <v>50</v>
      </c>
      <c r="I552" s="467">
        <v>86000</v>
      </c>
      <c r="J552" s="466">
        <f t="shared" si="31"/>
        <v>4300000</v>
      </c>
      <c r="K552" s="467"/>
      <c r="L552" s="696">
        <v>50</v>
      </c>
      <c r="M552" s="746"/>
      <c r="N552" s="462"/>
      <c r="O552" s="462"/>
      <c r="P552" s="372" t="s">
        <v>2233</v>
      </c>
      <c r="R552" s="494"/>
      <c r="S552" s="488">
        <v>10054000</v>
      </c>
      <c r="T552" s="471"/>
    </row>
    <row r="553" spans="1:20" ht="12" customHeight="1" x14ac:dyDescent="0.2">
      <c r="A553" s="460">
        <v>541</v>
      </c>
      <c r="B553" s="742" t="s">
        <v>2234</v>
      </c>
      <c r="C553" s="726" t="s">
        <v>2237</v>
      </c>
      <c r="D553" s="463"/>
      <c r="E553" s="464"/>
      <c r="F553" s="748" t="s">
        <v>2239</v>
      </c>
      <c r="G553" s="462">
        <v>2022</v>
      </c>
      <c r="H553" s="749">
        <v>1</v>
      </c>
      <c r="I553" s="750">
        <v>240000</v>
      </c>
      <c r="J553" s="466">
        <f t="shared" si="31"/>
        <v>240000</v>
      </c>
      <c r="K553" s="467"/>
      <c r="L553" s="749">
        <v>1</v>
      </c>
      <c r="M553" s="462"/>
      <c r="N553" s="462"/>
      <c r="O553" s="462"/>
      <c r="R553" s="494"/>
      <c r="S553" s="488">
        <v>239206110</v>
      </c>
      <c r="T553" s="471"/>
    </row>
    <row r="554" spans="1:20" ht="12" customHeight="1" x14ac:dyDescent="0.2">
      <c r="A554" s="460">
        <v>542</v>
      </c>
      <c r="B554" s="742" t="s">
        <v>2235</v>
      </c>
      <c r="C554" s="726" t="s">
        <v>2238</v>
      </c>
      <c r="D554" s="463"/>
      <c r="E554" s="464"/>
      <c r="F554" s="748" t="s">
        <v>2235</v>
      </c>
      <c r="G554" s="462">
        <v>2022</v>
      </c>
      <c r="H554" s="749">
        <v>1</v>
      </c>
      <c r="I554" s="750">
        <v>38850000</v>
      </c>
      <c r="J554" s="466">
        <f t="shared" si="31"/>
        <v>38850000</v>
      </c>
      <c r="K554" s="467"/>
      <c r="L554" s="749">
        <v>1</v>
      </c>
      <c r="M554" s="462"/>
      <c r="N554" s="462"/>
      <c r="O554" s="462"/>
      <c r="R554" s="494"/>
      <c r="S554" s="488">
        <v>147180000</v>
      </c>
      <c r="T554" s="471"/>
    </row>
    <row r="555" spans="1:20" ht="12" customHeight="1" x14ac:dyDescent="0.2">
      <c r="A555" s="460">
        <v>543</v>
      </c>
      <c r="B555" s="742" t="s">
        <v>1890</v>
      </c>
      <c r="C555" s="726" t="s">
        <v>1881</v>
      </c>
      <c r="D555" s="463"/>
      <c r="E555" s="464"/>
      <c r="F555" s="748" t="s">
        <v>2240</v>
      </c>
      <c r="G555" s="462">
        <v>2022</v>
      </c>
      <c r="H555" s="749">
        <v>1</v>
      </c>
      <c r="I555" s="750">
        <v>5265000</v>
      </c>
      <c r="J555" s="466">
        <f t="shared" si="31"/>
        <v>5265000</v>
      </c>
      <c r="K555" s="467"/>
      <c r="L555" s="749">
        <v>1</v>
      </c>
      <c r="M555" s="462"/>
      <c r="N555" s="462"/>
      <c r="O555" s="462"/>
      <c r="R555" s="494"/>
      <c r="S555" s="488">
        <v>239206110</v>
      </c>
      <c r="T555" s="471"/>
    </row>
    <row r="556" spans="1:20" ht="12" customHeight="1" x14ac:dyDescent="0.2">
      <c r="A556" s="460">
        <v>544</v>
      </c>
      <c r="B556" s="742" t="s">
        <v>1890</v>
      </c>
      <c r="C556" s="726" t="s">
        <v>1881</v>
      </c>
      <c r="D556" s="463"/>
      <c r="E556" s="464"/>
      <c r="F556" s="748" t="s">
        <v>2241</v>
      </c>
      <c r="G556" s="462">
        <v>2022</v>
      </c>
      <c r="H556" s="749">
        <v>1</v>
      </c>
      <c r="I556" s="750">
        <v>5265000</v>
      </c>
      <c r="J556" s="466">
        <f t="shared" si="31"/>
        <v>5265000</v>
      </c>
      <c r="K556" s="467"/>
      <c r="L556" s="749">
        <v>1</v>
      </c>
      <c r="M556" s="462"/>
      <c r="N556" s="462"/>
      <c r="O556" s="462"/>
      <c r="R556" s="494"/>
      <c r="S556" s="488">
        <v>147180000</v>
      </c>
      <c r="T556" s="471"/>
    </row>
    <row r="557" spans="1:20" ht="12" customHeight="1" x14ac:dyDescent="0.2">
      <c r="A557" s="460">
        <v>545</v>
      </c>
      <c r="B557" s="742" t="s">
        <v>2236</v>
      </c>
      <c r="C557" s="726" t="s">
        <v>357</v>
      </c>
      <c r="D557" s="463"/>
      <c r="E557" s="464"/>
      <c r="F557" s="748" t="s">
        <v>2242</v>
      </c>
      <c r="G557" s="462">
        <v>2022</v>
      </c>
      <c r="H557" s="749">
        <v>1</v>
      </c>
      <c r="I557" s="750">
        <v>1500000</v>
      </c>
      <c r="J557" s="466">
        <f t="shared" si="31"/>
        <v>1500000</v>
      </c>
      <c r="K557" s="467"/>
      <c r="L557" s="749">
        <v>1</v>
      </c>
      <c r="M557" s="462"/>
      <c r="N557" s="462"/>
      <c r="O557" s="462"/>
      <c r="R557" s="494"/>
      <c r="S557" s="488">
        <v>10054000</v>
      </c>
      <c r="T557" s="471"/>
    </row>
    <row r="558" spans="1:20" ht="12" customHeight="1" x14ac:dyDescent="0.2">
      <c r="A558" s="460">
        <v>546</v>
      </c>
      <c r="B558" s="742" t="s">
        <v>2236</v>
      </c>
      <c r="C558" s="726" t="s">
        <v>357</v>
      </c>
      <c r="D558" s="463"/>
      <c r="E558" s="464"/>
      <c r="F558" s="748" t="s">
        <v>2242</v>
      </c>
      <c r="G558" s="462">
        <v>2022</v>
      </c>
      <c r="H558" s="749">
        <v>1</v>
      </c>
      <c r="I558" s="750">
        <v>38500000</v>
      </c>
      <c r="J558" s="466">
        <f t="shared" si="31"/>
        <v>38500000</v>
      </c>
      <c r="K558" s="467"/>
      <c r="L558" s="749">
        <v>1</v>
      </c>
      <c r="M558" s="462"/>
      <c r="N558" s="462"/>
      <c r="O558" s="462"/>
      <c r="P558" s="372"/>
      <c r="R558" s="494"/>
      <c r="S558" s="488">
        <v>239206110</v>
      </c>
      <c r="T558" s="471"/>
    </row>
    <row r="559" spans="1:20" ht="12" customHeight="1" x14ac:dyDescent="0.2">
      <c r="A559" s="460">
        <v>547</v>
      </c>
      <c r="B559" s="711" t="s">
        <v>2243</v>
      </c>
      <c r="C559" s="688" t="s">
        <v>1751</v>
      </c>
      <c r="D559" s="463"/>
      <c r="E559" s="464"/>
      <c r="F559" s="727" t="s">
        <v>2245</v>
      </c>
      <c r="G559" s="462">
        <v>2022</v>
      </c>
      <c r="H559" s="696">
        <v>15</v>
      </c>
      <c r="I559" s="746">
        <v>832500</v>
      </c>
      <c r="J559" s="466">
        <f t="shared" si="31"/>
        <v>12487500</v>
      </c>
      <c r="K559" s="467"/>
      <c r="L559" s="696">
        <v>15</v>
      </c>
      <c r="M559" s="462"/>
      <c r="N559" s="462"/>
      <c r="O559" s="462"/>
      <c r="P559" s="372" t="s">
        <v>2233</v>
      </c>
      <c r="R559" s="494"/>
      <c r="S559" s="488">
        <v>147180000</v>
      </c>
      <c r="T559" s="471"/>
    </row>
    <row r="560" spans="1:20" ht="12" customHeight="1" x14ac:dyDescent="0.2">
      <c r="A560" s="460">
        <v>548</v>
      </c>
      <c r="B560" s="711" t="s">
        <v>2244</v>
      </c>
      <c r="C560" s="688" t="s">
        <v>305</v>
      </c>
      <c r="D560" s="463"/>
      <c r="E560" s="464"/>
      <c r="F560" s="688" t="s">
        <v>2246</v>
      </c>
      <c r="G560" s="462">
        <v>2022</v>
      </c>
      <c r="H560" s="696">
        <v>12</v>
      </c>
      <c r="I560" s="746">
        <v>702000</v>
      </c>
      <c r="J560" s="466">
        <f t="shared" ref="J560:J565" si="32">H560*I560</f>
        <v>8424000</v>
      </c>
      <c r="K560" s="467"/>
      <c r="L560" s="696">
        <v>12</v>
      </c>
      <c r="M560" s="462"/>
      <c r="N560" s="462"/>
      <c r="O560" s="462"/>
      <c r="P560" s="372" t="s">
        <v>2233</v>
      </c>
      <c r="R560" s="494"/>
      <c r="S560" s="488">
        <v>10054000</v>
      </c>
      <c r="T560" s="471"/>
    </row>
    <row r="561" spans="1:20" ht="12" customHeight="1" x14ac:dyDescent="0.2">
      <c r="A561" s="460">
        <v>549</v>
      </c>
      <c r="B561" s="711" t="s">
        <v>1889</v>
      </c>
      <c r="C561" s="688" t="s">
        <v>353</v>
      </c>
      <c r="D561" s="463"/>
      <c r="E561" s="464"/>
      <c r="F561" s="688" t="s">
        <v>2247</v>
      </c>
      <c r="G561" s="462">
        <v>2022</v>
      </c>
      <c r="H561" s="696">
        <v>1</v>
      </c>
      <c r="I561" s="746">
        <v>20812500</v>
      </c>
      <c r="J561" s="466">
        <f t="shared" si="32"/>
        <v>20812500</v>
      </c>
      <c r="K561" s="467"/>
      <c r="L561" s="696">
        <v>1</v>
      </c>
      <c r="M561" s="462"/>
      <c r="N561" s="462"/>
      <c r="O561" s="462"/>
      <c r="P561" s="372" t="s">
        <v>2233</v>
      </c>
      <c r="R561" s="494"/>
      <c r="S561" s="488">
        <v>239206110</v>
      </c>
      <c r="T561" s="471"/>
    </row>
    <row r="562" spans="1:20" ht="12" customHeight="1" x14ac:dyDescent="0.2">
      <c r="A562" s="460">
        <v>550</v>
      </c>
      <c r="B562" s="462"/>
      <c r="C562" s="462"/>
      <c r="D562" s="463"/>
      <c r="E562" s="464"/>
      <c r="F562" s="462"/>
      <c r="G562" s="462"/>
      <c r="H562" s="460"/>
      <c r="I562" s="467"/>
      <c r="J562" s="466">
        <f t="shared" si="32"/>
        <v>0</v>
      </c>
      <c r="K562" s="467"/>
      <c r="L562" s="462"/>
      <c r="M562" s="462"/>
      <c r="N562" s="462"/>
      <c r="O562" s="462"/>
      <c r="R562" s="494"/>
      <c r="S562" s="488">
        <v>147180000</v>
      </c>
      <c r="T562" s="471"/>
    </row>
    <row r="563" spans="1:20" ht="12" customHeight="1" x14ac:dyDescent="0.2">
      <c r="A563" s="460">
        <v>551</v>
      </c>
      <c r="B563" s="462"/>
      <c r="C563" s="462"/>
      <c r="D563" s="463"/>
      <c r="E563" s="464"/>
      <c r="F563" s="462"/>
      <c r="G563" s="462"/>
      <c r="H563" s="460"/>
      <c r="I563" s="467"/>
      <c r="J563" s="466">
        <f t="shared" si="32"/>
        <v>0</v>
      </c>
      <c r="K563" s="467"/>
      <c r="L563" s="462"/>
      <c r="M563" s="462"/>
      <c r="N563" s="462"/>
      <c r="O563" s="462"/>
      <c r="R563" s="494"/>
      <c r="S563" s="488">
        <v>10054000</v>
      </c>
      <c r="T563" s="471"/>
    </row>
    <row r="564" spans="1:20" ht="12" customHeight="1" x14ac:dyDescent="0.2">
      <c r="A564" s="460">
        <v>552</v>
      </c>
      <c r="B564" s="462"/>
      <c r="C564" s="462"/>
      <c r="D564" s="463"/>
      <c r="E564" s="464"/>
      <c r="F564" s="462"/>
      <c r="G564" s="462"/>
      <c r="H564" s="460"/>
      <c r="I564" s="467"/>
      <c r="J564" s="466">
        <f t="shared" si="32"/>
        <v>0</v>
      </c>
      <c r="K564" s="467"/>
      <c r="L564" s="462"/>
      <c r="M564" s="462"/>
      <c r="N564" s="462"/>
      <c r="O564" s="462"/>
      <c r="R564" s="494"/>
      <c r="S564" s="488">
        <v>239206110</v>
      </c>
      <c r="T564" s="471"/>
    </row>
    <row r="565" spans="1:20" ht="12" customHeight="1" x14ac:dyDescent="0.2">
      <c r="A565" s="460">
        <v>553</v>
      </c>
      <c r="B565" s="462"/>
      <c r="C565" s="462"/>
      <c r="D565" s="463"/>
      <c r="E565" s="464"/>
      <c r="F565" s="462"/>
      <c r="G565" s="462"/>
      <c r="H565" s="460"/>
      <c r="I565" s="467"/>
      <c r="J565" s="466">
        <f t="shared" si="32"/>
        <v>0</v>
      </c>
      <c r="K565" s="467"/>
      <c r="L565" s="462"/>
      <c r="M565" s="462"/>
      <c r="N565" s="462"/>
      <c r="O565" s="462"/>
      <c r="R565" s="494"/>
      <c r="S565" s="488">
        <v>147180000</v>
      </c>
      <c r="T565" s="471"/>
    </row>
    <row r="566" spans="1:20" ht="12" customHeight="1" thickBot="1" x14ac:dyDescent="0.25">
      <c r="A566" s="460">
        <v>554</v>
      </c>
      <c r="B566" s="462"/>
      <c r="C566" s="462"/>
      <c r="D566" s="463"/>
      <c r="E566" s="464"/>
      <c r="F566" s="462"/>
      <c r="G566" s="462"/>
      <c r="H566" s="460"/>
      <c r="I566" s="467"/>
      <c r="J566" s="466">
        <f t="shared" ref="J566" si="33">H566*I566</f>
        <v>0</v>
      </c>
      <c r="K566" s="467"/>
      <c r="L566" s="462"/>
      <c r="M566" s="462"/>
      <c r="N566" s="462"/>
      <c r="O566" s="462"/>
      <c r="R566" s="494"/>
      <c r="S566" s="488">
        <v>10054000</v>
      </c>
      <c r="T566" s="471"/>
    </row>
    <row r="567" spans="1:20" ht="15.75" thickBot="1" x14ac:dyDescent="0.3">
      <c r="A567" s="510"/>
      <c r="B567" s="44" t="s">
        <v>133</v>
      </c>
      <c r="C567" s="511"/>
      <c r="D567" s="511"/>
      <c r="E567" s="511"/>
      <c r="F567" s="511"/>
      <c r="G567" s="511"/>
      <c r="H567" s="738">
        <f>SUM(H13:H521)</f>
        <v>2213</v>
      </c>
      <c r="I567" s="511"/>
      <c r="J567" s="512">
        <f>SUM(J13:J521)</f>
        <v>3332074646</v>
      </c>
      <c r="K567" s="511"/>
      <c r="L567" s="511">
        <f>SUM(L13:L521)</f>
        <v>1982</v>
      </c>
      <c r="M567" s="511">
        <f>SUM(M13:M521)</f>
        <v>2</v>
      </c>
      <c r="N567" s="511">
        <f>SUM(N13:N521)</f>
        <v>13</v>
      </c>
      <c r="O567" s="513">
        <f>SUM(O13:O521)</f>
        <v>215</v>
      </c>
      <c r="S567" s="514">
        <v>1205844400</v>
      </c>
      <c r="T567" s="471"/>
    </row>
    <row r="568" spans="1:20" x14ac:dyDescent="0.2">
      <c r="S568" s="488">
        <v>52750000</v>
      </c>
    </row>
    <row r="569" spans="1:20" x14ac:dyDescent="0.2">
      <c r="S569" s="488">
        <v>7500000</v>
      </c>
    </row>
    <row r="570" spans="1:20" ht="15" x14ac:dyDescent="0.25">
      <c r="B570" s="35"/>
      <c r="K570" s="918" t="s">
        <v>2272</v>
      </c>
      <c r="L570" s="915"/>
      <c r="M570" s="915"/>
      <c r="N570" s="915"/>
      <c r="O570"/>
      <c r="S570" s="488">
        <v>36887000</v>
      </c>
      <c r="T570" s="468"/>
    </row>
    <row r="571" spans="1:20" ht="15" x14ac:dyDescent="0.25">
      <c r="B571" s="929"/>
      <c r="C571" s="929"/>
      <c r="D571" s="34"/>
      <c r="E571" s="34"/>
      <c r="F571" s="34"/>
      <c r="K571" s="915" t="s">
        <v>147</v>
      </c>
      <c r="L571" s="915"/>
      <c r="M571" s="915"/>
      <c r="N571" s="915"/>
      <c r="O571"/>
      <c r="S571" s="488">
        <v>33985500</v>
      </c>
      <c r="T571" s="468"/>
    </row>
    <row r="572" spans="1:20" ht="15" x14ac:dyDescent="0.25">
      <c r="K572" s="31" t="s">
        <v>969</v>
      </c>
      <c r="L572" s="752"/>
      <c r="M572"/>
      <c r="N572"/>
      <c r="O572"/>
      <c r="S572" s="488">
        <v>9974000</v>
      </c>
      <c r="T572" s="468"/>
    </row>
    <row r="573" spans="1:20" ht="15" x14ac:dyDescent="0.25">
      <c r="K573" s="459" t="s">
        <v>2270</v>
      </c>
      <c r="L573" s="752"/>
      <c r="M573" s="915" t="s">
        <v>1471</v>
      </c>
      <c r="N573" s="915"/>
      <c r="O573" s="915"/>
      <c r="S573" s="488">
        <v>6150000</v>
      </c>
      <c r="T573" s="468"/>
    </row>
    <row r="574" spans="1:20" ht="15" x14ac:dyDescent="0.25">
      <c r="K574" s="459" t="s">
        <v>2271</v>
      </c>
      <c r="L574" s="752"/>
      <c r="M574"/>
      <c r="N574"/>
      <c r="O574"/>
      <c r="S574" s="488">
        <v>98696500</v>
      </c>
      <c r="T574" s="468"/>
    </row>
    <row r="575" spans="1:20" ht="15" x14ac:dyDescent="0.25">
      <c r="K575" s="31" t="s">
        <v>970</v>
      </c>
      <c r="L575" s="752"/>
      <c r="M575"/>
      <c r="N575"/>
      <c r="O575"/>
      <c r="S575" s="488">
        <v>33150000</v>
      </c>
      <c r="T575" s="468"/>
    </row>
    <row r="576" spans="1:20" ht="15" x14ac:dyDescent="0.25">
      <c r="K576"/>
      <c r="L576" s="752"/>
      <c r="M576"/>
      <c r="N576"/>
      <c r="O576"/>
      <c r="S576" s="515">
        <f>SUM(S427:S575)</f>
        <v>18675412130</v>
      </c>
      <c r="T576" s="468"/>
    </row>
    <row r="577" spans="11:20" x14ac:dyDescent="0.2">
      <c r="K577" t="s">
        <v>161</v>
      </c>
      <c r="L577" s="751"/>
      <c r="M577"/>
      <c r="N577"/>
      <c r="O577"/>
      <c r="T577" s="468"/>
    </row>
    <row r="578" spans="11:20" ht="15" x14ac:dyDescent="0.25">
      <c r="K578" t="s">
        <v>148</v>
      </c>
      <c r="L578" s="752"/>
      <c r="M578" s="915" t="s">
        <v>151</v>
      </c>
      <c r="N578" s="915"/>
      <c r="O578"/>
      <c r="T578" s="468"/>
    </row>
    <row r="579" spans="11:20" ht="15" x14ac:dyDescent="0.25">
      <c r="K579" t="s">
        <v>149</v>
      </c>
      <c r="L579" s="752"/>
      <c r="M579"/>
      <c r="N579"/>
      <c r="O579"/>
      <c r="T579" s="468"/>
    </row>
    <row r="580" spans="11:20" ht="15" x14ac:dyDescent="0.25">
      <c r="K580" t="s">
        <v>150</v>
      </c>
      <c r="L580" s="752"/>
      <c r="M580"/>
      <c r="N580"/>
      <c r="O580"/>
      <c r="T580" s="468"/>
    </row>
    <row r="581" spans="11:20" x14ac:dyDescent="0.2">
      <c r="L581" s="489"/>
      <c r="T581" s="468"/>
    </row>
    <row r="582" spans="11:20" x14ac:dyDescent="0.2">
      <c r="L582" s="489"/>
      <c r="T582" s="468"/>
    </row>
    <row r="583" spans="11:20" x14ac:dyDescent="0.2">
      <c r="L583" s="489"/>
      <c r="T583" s="468"/>
    </row>
    <row r="584" spans="11:20" x14ac:dyDescent="0.2">
      <c r="T584" s="468"/>
    </row>
    <row r="585" spans="11:20" ht="15" x14ac:dyDescent="0.25">
      <c r="L585" s="34"/>
      <c r="T585" s="468"/>
    </row>
    <row r="586" spans="11:20" ht="15" x14ac:dyDescent="0.25">
      <c r="L586" s="34"/>
      <c r="T586" s="468"/>
    </row>
    <row r="587" spans="11:20" x14ac:dyDescent="0.2">
      <c r="L587" s="489"/>
      <c r="T587" s="468"/>
    </row>
    <row r="588" spans="11:20" x14ac:dyDescent="0.2">
      <c r="L588" s="489"/>
      <c r="T588" s="468"/>
    </row>
    <row r="589" spans="11:20" x14ac:dyDescent="0.2">
      <c r="L589" s="489"/>
      <c r="T589" s="468"/>
    </row>
    <row r="590" spans="11:20" x14ac:dyDescent="0.2">
      <c r="L590" s="489"/>
      <c r="T590" s="468"/>
    </row>
  </sheetData>
  <mergeCells count="18">
    <mergeCell ref="P519:P525"/>
    <mergeCell ref="A1:O1"/>
    <mergeCell ref="A10:A11"/>
    <mergeCell ref="B10:B11"/>
    <mergeCell ref="C10:D10"/>
    <mergeCell ref="E10:E11"/>
    <mergeCell ref="F10:F11"/>
    <mergeCell ref="G10:G11"/>
    <mergeCell ref="H10:H11"/>
    <mergeCell ref="I10:I11"/>
    <mergeCell ref="J10:J11"/>
    <mergeCell ref="M578:N578"/>
    <mergeCell ref="K10:K11"/>
    <mergeCell ref="L10:O10"/>
    <mergeCell ref="K570:N570"/>
    <mergeCell ref="B571:C571"/>
    <mergeCell ref="K571:N571"/>
    <mergeCell ref="M573:O573"/>
  </mergeCells>
  <dataValidations disablePrompts="1" count="2">
    <dataValidation type="textLength" operator="greaterThan" allowBlank="1" showInputMessage="1" showErrorMessage="1" error="Wajib diisi!" promptTitle="Merk/Type" prompt="NAMA BARANG, MERK, SPESIFIKASI. KHUSUS BUKU DIISI PENERBIT" sqref="F426 F484 F539 F493 F491">
      <formula1>1</formula1>
    </dataValidation>
    <dataValidation allowBlank="1" showInputMessage="1" showErrorMessage="1" prompt="DIISI DENGAN MELAKUKAN COPY VALUES KODE BARANG PADA SHEET &quot;KODE BARANG&quot;" sqref="C516:C518 C526:C529 C553:C561"/>
  </dataValidations>
  <pageMargins left="0.70866141732283472" right="0.70866141732283472" top="0.41" bottom="0.35" header="0.31496062992125984" footer="0.31496062992125984"/>
  <pageSetup paperSize="10000" scale="65" fitToHeight="0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T91"/>
  <sheetViews>
    <sheetView topLeftCell="A31" workbookViewId="0">
      <selection activeCell="K94" sqref="K94"/>
    </sheetView>
  </sheetViews>
  <sheetFormatPr defaultRowHeight="12.75" x14ac:dyDescent="0.2"/>
  <cols>
    <col min="1" max="1" width="3.85546875" customWidth="1"/>
    <col min="2" max="2" width="16" customWidth="1"/>
    <col min="3" max="9" width="12.5703125" customWidth="1"/>
    <col min="10" max="11" width="15.140625" customWidth="1"/>
    <col min="14" max="14" width="9.5703125" customWidth="1"/>
    <col min="15" max="15" width="8.7109375" customWidth="1"/>
    <col min="20" max="20" width="12.5703125" style="33" bestFit="1" customWidth="1"/>
  </cols>
  <sheetData>
    <row r="1" spans="1:20" ht="15" x14ac:dyDescent="0.25">
      <c r="A1" s="929" t="s">
        <v>179</v>
      </c>
      <c r="B1" s="929"/>
      <c r="C1" s="929"/>
      <c r="D1" s="929"/>
      <c r="E1" s="929"/>
      <c r="F1" s="929"/>
      <c r="G1" s="929"/>
      <c r="H1" s="929"/>
      <c r="I1" s="929"/>
      <c r="J1" s="929"/>
      <c r="K1" s="929"/>
      <c r="L1" s="929"/>
      <c r="M1" s="929"/>
      <c r="N1" s="929"/>
      <c r="O1" s="929"/>
    </row>
    <row r="2" spans="1:20" ht="15" x14ac:dyDescent="0.25">
      <c r="A2" s="34"/>
      <c r="B2" s="35"/>
      <c r="C2" s="35"/>
      <c r="D2" s="35"/>
      <c r="E2" s="35"/>
      <c r="F2" s="35"/>
      <c r="G2" s="35"/>
      <c r="H2" s="35"/>
      <c r="I2" s="35"/>
      <c r="J2" s="35"/>
    </row>
    <row r="3" spans="1:20" ht="15" x14ac:dyDescent="0.25">
      <c r="A3" s="34"/>
      <c r="B3" s="35"/>
      <c r="C3" s="35"/>
      <c r="D3" s="35"/>
      <c r="E3" s="35"/>
      <c r="F3" s="35"/>
      <c r="G3" s="35"/>
      <c r="H3" s="35"/>
      <c r="I3" s="35"/>
      <c r="J3" s="35"/>
    </row>
    <row r="4" spans="1:20" ht="15" x14ac:dyDescent="0.25">
      <c r="A4" s="36" t="s">
        <v>115</v>
      </c>
      <c r="B4" s="35"/>
      <c r="C4" s="35" t="s">
        <v>301</v>
      </c>
      <c r="D4" s="35"/>
      <c r="E4" s="35"/>
      <c r="F4" s="35"/>
      <c r="G4" s="35"/>
      <c r="H4" s="35"/>
      <c r="I4" s="35"/>
      <c r="J4" s="35"/>
    </row>
    <row r="5" spans="1:20" ht="15" x14ac:dyDescent="0.25">
      <c r="A5" s="36" t="s">
        <v>117</v>
      </c>
      <c r="B5" s="35"/>
      <c r="C5" s="35" t="s">
        <v>300</v>
      </c>
      <c r="D5" s="35"/>
      <c r="E5" s="35"/>
      <c r="F5" s="35"/>
      <c r="G5" s="35"/>
      <c r="H5" s="35"/>
      <c r="I5" s="35"/>
      <c r="J5" s="35"/>
    </row>
    <row r="6" spans="1:20" ht="15" x14ac:dyDescent="0.25">
      <c r="A6" s="36" t="s">
        <v>118</v>
      </c>
      <c r="B6" s="35"/>
      <c r="C6" s="35" t="s">
        <v>921</v>
      </c>
      <c r="D6" s="35"/>
      <c r="E6" s="35"/>
      <c r="F6" s="35"/>
      <c r="G6" s="35"/>
      <c r="H6" s="35"/>
      <c r="I6" s="35"/>
      <c r="J6" s="35"/>
    </row>
    <row r="7" spans="1:20" ht="15" x14ac:dyDescent="0.25">
      <c r="A7" s="35" t="s">
        <v>119</v>
      </c>
      <c r="B7" s="35"/>
      <c r="C7" s="35" t="s">
        <v>922</v>
      </c>
      <c r="D7" s="35"/>
      <c r="E7" s="35"/>
      <c r="F7" s="35"/>
      <c r="G7" s="35"/>
      <c r="H7" s="35"/>
      <c r="I7" s="35"/>
      <c r="J7" s="35"/>
    </row>
    <row r="8" spans="1:20" ht="15" x14ac:dyDescent="0.25">
      <c r="A8" s="35" t="s">
        <v>134</v>
      </c>
      <c r="B8" s="35"/>
      <c r="C8" s="35" t="s">
        <v>1809</v>
      </c>
      <c r="D8" s="35"/>
      <c r="E8" s="35"/>
      <c r="F8" s="35"/>
      <c r="G8" s="35"/>
      <c r="H8" s="35"/>
      <c r="I8" s="35"/>
      <c r="J8" s="35"/>
    </row>
    <row r="10" spans="1:20" ht="15" customHeight="1" x14ac:dyDescent="0.2">
      <c r="A10" s="927" t="s">
        <v>0</v>
      </c>
      <c r="B10" s="927" t="s">
        <v>135</v>
      </c>
      <c r="C10" s="927" t="s">
        <v>32</v>
      </c>
      <c r="D10" s="927"/>
      <c r="E10" s="927" t="s">
        <v>177</v>
      </c>
      <c r="F10" s="927" t="s">
        <v>136</v>
      </c>
      <c r="G10" s="927" t="s">
        <v>137</v>
      </c>
      <c r="H10" s="927" t="s">
        <v>125</v>
      </c>
      <c r="I10" s="927" t="s">
        <v>63</v>
      </c>
      <c r="J10" s="927" t="s">
        <v>140</v>
      </c>
      <c r="K10" s="927" t="s">
        <v>128</v>
      </c>
      <c r="L10" s="928" t="s">
        <v>126</v>
      </c>
      <c r="M10" s="928"/>
      <c r="N10" s="928"/>
      <c r="O10" s="928"/>
    </row>
    <row r="11" spans="1:20" s="38" customFormat="1" ht="45" x14ac:dyDescent="0.2">
      <c r="A11" s="927"/>
      <c r="B11" s="927"/>
      <c r="C11" s="37" t="s">
        <v>138</v>
      </c>
      <c r="D11" s="37" t="s">
        <v>139</v>
      </c>
      <c r="E11" s="927"/>
      <c r="F11" s="927"/>
      <c r="G11" s="927"/>
      <c r="H11" s="927"/>
      <c r="I11" s="927"/>
      <c r="J11" s="927"/>
      <c r="K11" s="927"/>
      <c r="L11" s="37" t="s">
        <v>129</v>
      </c>
      <c r="M11" s="37" t="s">
        <v>130</v>
      </c>
      <c r="N11" s="37" t="s">
        <v>131</v>
      </c>
      <c r="O11" s="37" t="s">
        <v>132</v>
      </c>
      <c r="T11" s="39"/>
    </row>
    <row r="12" spans="1:20" ht="15" x14ac:dyDescent="0.25">
      <c r="A12" s="55">
        <v>1</v>
      </c>
      <c r="B12" s="55">
        <v>2</v>
      </c>
      <c r="C12" s="55">
        <v>3</v>
      </c>
      <c r="D12" s="40">
        <v>4</v>
      </c>
      <c r="E12" s="55">
        <v>5</v>
      </c>
      <c r="F12" s="55">
        <v>6</v>
      </c>
      <c r="G12" s="55">
        <v>7</v>
      </c>
      <c r="H12" s="55">
        <v>8</v>
      </c>
      <c r="I12" s="55">
        <v>9</v>
      </c>
      <c r="J12" s="55" t="s">
        <v>178</v>
      </c>
      <c r="K12" s="40">
        <v>11</v>
      </c>
      <c r="L12" s="55">
        <v>12</v>
      </c>
      <c r="M12" s="55">
        <v>13</v>
      </c>
      <c r="N12" s="55">
        <v>14</v>
      </c>
      <c r="O12" s="55">
        <v>15</v>
      </c>
    </row>
    <row r="13" spans="1:20" ht="30" x14ac:dyDescent="0.25">
      <c r="A13" s="50">
        <v>1</v>
      </c>
      <c r="B13" s="112" t="s">
        <v>986</v>
      </c>
      <c r="C13" s="709" t="s">
        <v>998</v>
      </c>
      <c r="D13" s="103"/>
      <c r="E13" s="48" t="s">
        <v>1431</v>
      </c>
      <c r="F13" s="115">
        <v>0</v>
      </c>
      <c r="G13" s="117">
        <v>2017</v>
      </c>
      <c r="H13" s="403">
        <v>1</v>
      </c>
      <c r="I13" s="118">
        <v>374000</v>
      </c>
      <c r="J13" s="388">
        <f t="shared" ref="J13:J20" si="0">H13*I13</f>
        <v>374000</v>
      </c>
      <c r="K13" s="121">
        <v>97395.833333333343</v>
      </c>
      <c r="L13" s="403">
        <v>1</v>
      </c>
      <c r="M13" s="41"/>
      <c r="N13" s="41"/>
      <c r="O13" s="41"/>
    </row>
    <row r="14" spans="1:20" ht="30" x14ac:dyDescent="0.25">
      <c r="A14" s="50">
        <v>2</v>
      </c>
      <c r="B14" s="112" t="s">
        <v>986</v>
      </c>
      <c r="C14" s="709" t="s">
        <v>998</v>
      </c>
      <c r="D14" s="103"/>
      <c r="E14" s="389" t="s">
        <v>1441</v>
      </c>
      <c r="F14" s="115">
        <v>0</v>
      </c>
      <c r="G14" s="117">
        <v>2017</v>
      </c>
      <c r="H14" s="403">
        <v>1</v>
      </c>
      <c r="I14" s="118">
        <v>374000</v>
      </c>
      <c r="J14" s="388">
        <f t="shared" si="0"/>
        <v>374000</v>
      </c>
      <c r="K14" s="121">
        <v>97395.833333333343</v>
      </c>
      <c r="L14" s="403">
        <v>1</v>
      </c>
      <c r="M14" s="41"/>
      <c r="N14" s="41"/>
      <c r="O14" s="41"/>
    </row>
    <row r="15" spans="1:20" ht="30" x14ac:dyDescent="0.25">
      <c r="A15" s="50">
        <v>3</v>
      </c>
      <c r="B15" s="112" t="s">
        <v>986</v>
      </c>
      <c r="C15" s="709" t="s">
        <v>998</v>
      </c>
      <c r="D15" s="103"/>
      <c r="E15" s="389" t="s">
        <v>1442</v>
      </c>
      <c r="F15" s="115">
        <v>0</v>
      </c>
      <c r="G15" s="117">
        <v>2017</v>
      </c>
      <c r="H15" s="403">
        <v>1</v>
      </c>
      <c r="I15" s="118">
        <v>374000</v>
      </c>
      <c r="J15" s="104">
        <f t="shared" si="0"/>
        <v>374000</v>
      </c>
      <c r="K15" s="121">
        <v>97395.833333333343</v>
      </c>
      <c r="L15" s="403">
        <v>1</v>
      </c>
      <c r="M15" s="41"/>
      <c r="N15" s="41"/>
      <c r="O15" s="41"/>
    </row>
    <row r="16" spans="1:20" ht="30" x14ac:dyDescent="0.25">
      <c r="A16" s="50">
        <v>4</v>
      </c>
      <c r="B16" s="112" t="s">
        <v>986</v>
      </c>
      <c r="C16" s="709" t="s">
        <v>998</v>
      </c>
      <c r="D16" s="103"/>
      <c r="E16" s="389" t="s">
        <v>1443</v>
      </c>
      <c r="F16" s="115">
        <v>0</v>
      </c>
      <c r="G16" s="117">
        <v>2017</v>
      </c>
      <c r="H16" s="403">
        <v>1</v>
      </c>
      <c r="I16" s="118">
        <v>374000</v>
      </c>
      <c r="J16" s="104">
        <f t="shared" si="0"/>
        <v>374000</v>
      </c>
      <c r="K16" s="121">
        <v>97395.833333333343</v>
      </c>
      <c r="L16" s="403">
        <v>1</v>
      </c>
      <c r="M16" s="41"/>
      <c r="N16" s="41"/>
      <c r="O16" s="41"/>
    </row>
    <row r="17" spans="1:15" ht="45" x14ac:dyDescent="0.2">
      <c r="A17" s="50">
        <v>5</v>
      </c>
      <c r="B17" s="113" t="s">
        <v>987</v>
      </c>
      <c r="C17" s="709" t="s">
        <v>1003</v>
      </c>
      <c r="D17" s="103"/>
      <c r="E17" s="41" t="s">
        <v>1468</v>
      </c>
      <c r="F17" s="113" t="s">
        <v>999</v>
      </c>
      <c r="G17" s="116">
        <v>2019</v>
      </c>
      <c r="H17" s="114">
        <v>1</v>
      </c>
      <c r="I17" s="119">
        <v>728400</v>
      </c>
      <c r="J17" s="104">
        <f t="shared" si="0"/>
        <v>728400</v>
      </c>
      <c r="K17" s="121">
        <v>7587.5</v>
      </c>
      <c r="L17" s="114">
        <v>1</v>
      </c>
      <c r="M17" s="41"/>
      <c r="N17" s="41"/>
      <c r="O17" s="41"/>
    </row>
    <row r="18" spans="1:15" ht="90" x14ac:dyDescent="0.2">
      <c r="A18" s="50">
        <v>6</v>
      </c>
      <c r="B18" s="113" t="s">
        <v>988</v>
      </c>
      <c r="C18" s="709" t="s">
        <v>305</v>
      </c>
      <c r="D18" s="103"/>
      <c r="E18" s="41" t="s">
        <v>1468</v>
      </c>
      <c r="F18" s="113" t="s">
        <v>1000</v>
      </c>
      <c r="G18" s="116">
        <v>2019</v>
      </c>
      <c r="H18" s="114">
        <v>1</v>
      </c>
      <c r="I18" s="119">
        <v>916200</v>
      </c>
      <c r="J18" s="104">
        <f t="shared" si="0"/>
        <v>916200</v>
      </c>
      <c r="K18" s="121">
        <v>9543.75</v>
      </c>
      <c r="L18" s="114">
        <v>1</v>
      </c>
      <c r="M18" s="41"/>
      <c r="N18" s="41"/>
      <c r="O18" s="41"/>
    </row>
    <row r="19" spans="1:15" ht="105" x14ac:dyDescent="0.2">
      <c r="A19" s="50">
        <v>7</v>
      </c>
      <c r="B19" s="122" t="s">
        <v>989</v>
      </c>
      <c r="C19" s="709" t="s">
        <v>1003</v>
      </c>
      <c r="D19" s="103"/>
      <c r="E19" s="41" t="s">
        <v>1468</v>
      </c>
      <c r="F19" s="122" t="s">
        <v>1001</v>
      </c>
      <c r="G19" s="116">
        <v>2019</v>
      </c>
      <c r="H19" s="116">
        <v>2</v>
      </c>
      <c r="I19" s="116">
        <v>225000</v>
      </c>
      <c r="J19" s="104">
        <f t="shared" si="0"/>
        <v>450000</v>
      </c>
      <c r="K19" s="121">
        <v>37500</v>
      </c>
      <c r="L19" s="116">
        <v>2</v>
      </c>
      <c r="M19" s="41"/>
      <c r="N19" s="41"/>
      <c r="O19" s="41"/>
    </row>
    <row r="20" spans="1:15" ht="90" x14ac:dyDescent="0.2">
      <c r="A20" s="50">
        <v>8</v>
      </c>
      <c r="B20" s="114" t="s">
        <v>990</v>
      </c>
      <c r="C20" s="709" t="s">
        <v>1003</v>
      </c>
      <c r="D20" s="103"/>
      <c r="E20" s="41" t="s">
        <v>1468</v>
      </c>
      <c r="F20" s="122" t="s">
        <v>1002</v>
      </c>
      <c r="G20" s="116">
        <v>2019</v>
      </c>
      <c r="H20" s="116">
        <v>2</v>
      </c>
      <c r="I20" s="116">
        <v>285000</v>
      </c>
      <c r="J20" s="104">
        <f t="shared" si="0"/>
        <v>570000</v>
      </c>
      <c r="K20" s="121">
        <v>47500</v>
      </c>
      <c r="L20" s="116">
        <v>2</v>
      </c>
      <c r="M20" s="41"/>
      <c r="N20" s="41"/>
      <c r="O20" s="41"/>
    </row>
    <row r="21" spans="1:15" ht="30" x14ac:dyDescent="0.25">
      <c r="A21" s="50">
        <v>9</v>
      </c>
      <c r="B21" s="685" t="s">
        <v>1655</v>
      </c>
      <c r="C21" s="709" t="s">
        <v>1664</v>
      </c>
      <c r="D21" s="103"/>
      <c r="E21" s="422" t="s">
        <v>1771</v>
      </c>
      <c r="F21" s="685" t="s">
        <v>1668</v>
      </c>
      <c r="G21" s="117">
        <v>2020</v>
      </c>
      <c r="H21" s="403">
        <v>6</v>
      </c>
      <c r="I21" s="118">
        <v>82300</v>
      </c>
      <c r="J21" s="388">
        <f t="shared" ref="J21:J34" si="1">H21*I21</f>
        <v>493800</v>
      </c>
      <c r="K21" s="121"/>
      <c r="L21" s="120">
        <v>6</v>
      </c>
      <c r="M21" s="41"/>
      <c r="N21" s="41"/>
      <c r="O21" s="41"/>
    </row>
    <row r="22" spans="1:15" ht="30" x14ac:dyDescent="0.25">
      <c r="A22" s="50">
        <v>10</v>
      </c>
      <c r="B22" s="685" t="s">
        <v>1659</v>
      </c>
      <c r="C22" s="709" t="s">
        <v>1568</v>
      </c>
      <c r="D22" s="103"/>
      <c r="E22" s="389" t="s">
        <v>1771</v>
      </c>
      <c r="F22" s="685" t="s">
        <v>1563</v>
      </c>
      <c r="G22" s="117">
        <v>2020</v>
      </c>
      <c r="H22" s="403">
        <v>20</v>
      </c>
      <c r="I22" s="118">
        <v>49500</v>
      </c>
      <c r="J22" s="388">
        <f t="shared" si="1"/>
        <v>990000</v>
      </c>
      <c r="K22" s="121"/>
      <c r="L22" s="120">
        <v>20</v>
      </c>
      <c r="M22" s="41"/>
      <c r="N22" s="41"/>
      <c r="O22" s="41"/>
    </row>
    <row r="23" spans="1:15" ht="45" x14ac:dyDescent="0.25">
      <c r="A23" s="50">
        <v>11</v>
      </c>
      <c r="B23" s="685" t="s">
        <v>1662</v>
      </c>
      <c r="C23" s="709" t="s">
        <v>1567</v>
      </c>
      <c r="D23" s="103"/>
      <c r="E23" s="389" t="s">
        <v>1865</v>
      </c>
      <c r="F23" s="685" t="s">
        <v>1662</v>
      </c>
      <c r="G23" s="117">
        <v>2020</v>
      </c>
      <c r="H23" s="403">
        <v>1</v>
      </c>
      <c r="I23" s="118">
        <v>154100</v>
      </c>
      <c r="J23" s="104">
        <f t="shared" si="1"/>
        <v>154100</v>
      </c>
      <c r="K23" s="121"/>
      <c r="L23" s="120">
        <v>1</v>
      </c>
      <c r="M23" s="41"/>
      <c r="N23" s="41"/>
      <c r="O23" s="41"/>
    </row>
    <row r="24" spans="1:15" ht="30" x14ac:dyDescent="0.25">
      <c r="A24" s="50">
        <v>12</v>
      </c>
      <c r="B24" s="685" t="s">
        <v>1656</v>
      </c>
      <c r="C24" s="709" t="s">
        <v>1567</v>
      </c>
      <c r="D24" s="103"/>
      <c r="E24" s="389" t="s">
        <v>1865</v>
      </c>
      <c r="F24" s="685" t="s">
        <v>1562</v>
      </c>
      <c r="G24" s="117">
        <v>2020</v>
      </c>
      <c r="H24" s="403">
        <v>12</v>
      </c>
      <c r="I24" s="118">
        <v>52500</v>
      </c>
      <c r="J24" s="104">
        <f t="shared" si="1"/>
        <v>630000</v>
      </c>
      <c r="K24" s="121"/>
      <c r="L24" s="120">
        <v>12</v>
      </c>
      <c r="M24" s="41"/>
      <c r="N24" s="41"/>
      <c r="O24" s="41"/>
    </row>
    <row r="25" spans="1:15" ht="30" x14ac:dyDescent="0.25">
      <c r="A25" s="50">
        <v>13</v>
      </c>
      <c r="B25" s="685" t="s">
        <v>1659</v>
      </c>
      <c r="C25" s="709" t="s">
        <v>1568</v>
      </c>
      <c r="D25" s="103"/>
      <c r="E25" s="41" t="s">
        <v>1865</v>
      </c>
      <c r="F25" s="685" t="s">
        <v>1674</v>
      </c>
      <c r="G25" s="117">
        <v>2020</v>
      </c>
      <c r="H25" s="114">
        <v>5</v>
      </c>
      <c r="I25" s="119">
        <v>165000</v>
      </c>
      <c r="J25" s="104">
        <f t="shared" si="1"/>
        <v>825000</v>
      </c>
      <c r="K25" s="121"/>
      <c r="L25" s="719">
        <v>5</v>
      </c>
      <c r="M25" s="41"/>
      <c r="N25" s="41"/>
      <c r="O25" s="41"/>
    </row>
    <row r="26" spans="1:15" ht="15" x14ac:dyDescent="0.25">
      <c r="A26" s="50">
        <v>14</v>
      </c>
      <c r="B26" s="685" t="s">
        <v>1663</v>
      </c>
      <c r="C26" s="709" t="s">
        <v>1567</v>
      </c>
      <c r="D26" s="103"/>
      <c r="E26" s="41" t="s">
        <v>2024</v>
      </c>
      <c r="F26" s="685" t="s">
        <v>1675</v>
      </c>
      <c r="G26" s="117">
        <v>2020</v>
      </c>
      <c r="H26" s="114">
        <v>1</v>
      </c>
      <c r="I26" s="119">
        <v>120000</v>
      </c>
      <c r="J26" s="104">
        <f t="shared" si="1"/>
        <v>120000</v>
      </c>
      <c r="K26" s="121"/>
      <c r="L26" s="719">
        <v>1</v>
      </c>
      <c r="M26" s="41"/>
      <c r="N26" s="41"/>
      <c r="O26" s="41"/>
    </row>
    <row r="27" spans="1:15" ht="45" x14ac:dyDescent="0.25">
      <c r="A27" s="50">
        <v>15</v>
      </c>
      <c r="B27" s="685" t="s">
        <v>1619</v>
      </c>
      <c r="C27" s="709" t="s">
        <v>1646</v>
      </c>
      <c r="D27" s="103"/>
      <c r="E27" s="41" t="s">
        <v>2024</v>
      </c>
      <c r="F27" s="685" t="s">
        <v>1619</v>
      </c>
      <c r="G27" s="117">
        <v>2020</v>
      </c>
      <c r="H27" s="403">
        <v>2</v>
      </c>
      <c r="I27" s="118">
        <v>11000</v>
      </c>
      <c r="J27" s="388">
        <f t="shared" ref="J27:J32" si="2">H27*I27</f>
        <v>22000</v>
      </c>
      <c r="K27" s="121"/>
      <c r="L27" s="120">
        <v>2</v>
      </c>
      <c r="M27" s="41"/>
      <c r="N27" s="41"/>
      <c r="O27" s="41"/>
    </row>
    <row r="28" spans="1:15" ht="45" x14ac:dyDescent="0.25">
      <c r="A28" s="50">
        <v>16</v>
      </c>
      <c r="B28" s="685" t="s">
        <v>1620</v>
      </c>
      <c r="C28" s="709" t="s">
        <v>1646</v>
      </c>
      <c r="D28" s="103"/>
      <c r="E28" s="41" t="s">
        <v>2024</v>
      </c>
      <c r="F28" s="685" t="s">
        <v>1620</v>
      </c>
      <c r="G28" s="117">
        <v>2020</v>
      </c>
      <c r="H28" s="403">
        <v>2</v>
      </c>
      <c r="I28" s="118">
        <v>23500</v>
      </c>
      <c r="J28" s="388">
        <f t="shared" si="2"/>
        <v>47000</v>
      </c>
      <c r="K28" s="121"/>
      <c r="L28" s="120">
        <v>2</v>
      </c>
      <c r="M28" s="41"/>
      <c r="N28" s="41"/>
      <c r="O28" s="41"/>
    </row>
    <row r="29" spans="1:15" ht="30" x14ac:dyDescent="0.25">
      <c r="A29" s="50">
        <v>17</v>
      </c>
      <c r="B29" s="685" t="s">
        <v>1621</v>
      </c>
      <c r="C29" s="709" t="s">
        <v>1646</v>
      </c>
      <c r="D29" s="103"/>
      <c r="E29" s="41" t="s">
        <v>2024</v>
      </c>
      <c r="F29" s="685" t="s">
        <v>1621</v>
      </c>
      <c r="G29" s="117">
        <v>2020</v>
      </c>
      <c r="H29" s="403">
        <v>2</v>
      </c>
      <c r="I29" s="118">
        <v>49600</v>
      </c>
      <c r="J29" s="104">
        <f t="shared" si="2"/>
        <v>99200</v>
      </c>
      <c r="K29" s="121"/>
      <c r="L29" s="120">
        <v>2</v>
      </c>
      <c r="M29" s="41"/>
      <c r="N29" s="41"/>
      <c r="O29" s="41"/>
    </row>
    <row r="30" spans="1:15" ht="30" x14ac:dyDescent="0.25">
      <c r="A30" s="50">
        <v>18</v>
      </c>
      <c r="B30" s="685" t="s">
        <v>1622</v>
      </c>
      <c r="C30" s="709" t="s">
        <v>1646</v>
      </c>
      <c r="D30" s="103"/>
      <c r="E30" s="41" t="s">
        <v>2024</v>
      </c>
      <c r="F30" s="685" t="s">
        <v>1622</v>
      </c>
      <c r="G30" s="117">
        <v>2020</v>
      </c>
      <c r="H30" s="403">
        <v>2</v>
      </c>
      <c r="I30" s="118">
        <v>67000</v>
      </c>
      <c r="J30" s="104">
        <f t="shared" si="2"/>
        <v>134000</v>
      </c>
      <c r="K30" s="121"/>
      <c r="L30" s="120">
        <v>2</v>
      </c>
      <c r="M30" s="41"/>
      <c r="N30" s="41"/>
      <c r="O30" s="41"/>
    </row>
    <row r="31" spans="1:15" ht="30" x14ac:dyDescent="0.25">
      <c r="A31" s="50">
        <v>19</v>
      </c>
      <c r="B31" s="685" t="s">
        <v>1623</v>
      </c>
      <c r="C31" s="709" t="s">
        <v>1646</v>
      </c>
      <c r="D31" s="103"/>
      <c r="E31" s="41" t="s">
        <v>2024</v>
      </c>
      <c r="F31" s="685" t="s">
        <v>1623</v>
      </c>
      <c r="G31" s="117">
        <v>2020</v>
      </c>
      <c r="H31" s="114">
        <v>2</v>
      </c>
      <c r="I31" s="119">
        <v>87500</v>
      </c>
      <c r="J31" s="104">
        <f t="shared" si="2"/>
        <v>175000</v>
      </c>
      <c r="K31" s="121"/>
      <c r="L31" s="719">
        <v>2</v>
      </c>
      <c r="M31" s="41"/>
      <c r="N31" s="41"/>
      <c r="O31" s="41"/>
    </row>
    <row r="32" spans="1:15" ht="30" x14ac:dyDescent="0.25">
      <c r="A32" s="50">
        <v>20</v>
      </c>
      <c r="B32" s="685" t="s">
        <v>1624</v>
      </c>
      <c r="C32" s="709" t="s">
        <v>1646</v>
      </c>
      <c r="D32" s="103"/>
      <c r="E32" s="41" t="s">
        <v>2024</v>
      </c>
      <c r="F32" s="685" t="s">
        <v>1624</v>
      </c>
      <c r="G32" s="117">
        <v>2020</v>
      </c>
      <c r="H32" s="114">
        <v>2</v>
      </c>
      <c r="I32" s="119">
        <v>117000</v>
      </c>
      <c r="J32" s="104">
        <f t="shared" si="2"/>
        <v>234000</v>
      </c>
      <c r="K32" s="121"/>
      <c r="L32" s="719">
        <v>2</v>
      </c>
      <c r="M32" s="41"/>
      <c r="N32" s="41"/>
      <c r="O32" s="41"/>
    </row>
    <row r="33" spans="1:15" ht="30" x14ac:dyDescent="0.25">
      <c r="A33" s="50">
        <v>21</v>
      </c>
      <c r="B33" s="685" t="s">
        <v>1625</v>
      </c>
      <c r="C33" s="709" t="s">
        <v>1646</v>
      </c>
      <c r="D33" s="103"/>
      <c r="E33" s="41" t="s">
        <v>2024</v>
      </c>
      <c r="F33" s="685" t="s">
        <v>1625</v>
      </c>
      <c r="G33" s="117">
        <v>2020</v>
      </c>
      <c r="H33" s="116">
        <v>2</v>
      </c>
      <c r="I33" s="116">
        <v>182000</v>
      </c>
      <c r="J33" s="104">
        <f t="shared" si="1"/>
        <v>364000</v>
      </c>
      <c r="K33" s="121"/>
      <c r="L33" s="720">
        <v>2</v>
      </c>
      <c r="M33" s="41"/>
      <c r="N33" s="41"/>
      <c r="O33" s="41"/>
    </row>
    <row r="34" spans="1:15" ht="45" x14ac:dyDescent="0.25">
      <c r="A34" s="50">
        <v>22</v>
      </c>
      <c r="B34" s="685" t="s">
        <v>1626</v>
      </c>
      <c r="C34" s="709" t="s">
        <v>1646</v>
      </c>
      <c r="D34" s="103"/>
      <c r="E34" s="41" t="s">
        <v>2024</v>
      </c>
      <c r="F34" s="685" t="s">
        <v>1626</v>
      </c>
      <c r="G34" s="117">
        <v>2020</v>
      </c>
      <c r="H34" s="116">
        <v>2</v>
      </c>
      <c r="I34" s="116">
        <v>339000</v>
      </c>
      <c r="J34" s="104">
        <f t="shared" si="1"/>
        <v>678000</v>
      </c>
      <c r="K34" s="121"/>
      <c r="L34" s="720">
        <v>2</v>
      </c>
      <c r="M34" s="41"/>
      <c r="N34" s="41"/>
      <c r="O34" s="41"/>
    </row>
    <row r="35" spans="1:15" ht="30" x14ac:dyDescent="0.25">
      <c r="A35" s="50">
        <v>23</v>
      </c>
      <c r="B35" s="685" t="s">
        <v>1627</v>
      </c>
      <c r="C35" s="709" t="s">
        <v>1646</v>
      </c>
      <c r="D35" s="103"/>
      <c r="E35" s="41" t="s">
        <v>2024</v>
      </c>
      <c r="F35" s="685" t="s">
        <v>1627</v>
      </c>
      <c r="G35" s="117">
        <v>2020</v>
      </c>
      <c r="H35" s="403">
        <v>2</v>
      </c>
      <c r="I35" s="118">
        <v>33000</v>
      </c>
      <c r="J35" s="388">
        <f t="shared" ref="J35:J55" si="3">H35*I35</f>
        <v>66000</v>
      </c>
      <c r="K35" s="121"/>
      <c r="L35" s="120">
        <v>2</v>
      </c>
      <c r="M35" s="41"/>
      <c r="N35" s="41"/>
      <c r="O35" s="41"/>
    </row>
    <row r="36" spans="1:15" ht="30" x14ac:dyDescent="0.25">
      <c r="A36" s="50">
        <v>24</v>
      </c>
      <c r="B36" s="685" t="s">
        <v>1628</v>
      </c>
      <c r="C36" s="709" t="s">
        <v>1646</v>
      </c>
      <c r="D36" s="103"/>
      <c r="E36" s="41" t="s">
        <v>2024</v>
      </c>
      <c r="F36" s="685" t="s">
        <v>1628</v>
      </c>
      <c r="G36" s="117">
        <v>2020</v>
      </c>
      <c r="H36" s="403">
        <v>2</v>
      </c>
      <c r="I36" s="118">
        <v>34650</v>
      </c>
      <c r="J36" s="388">
        <f t="shared" si="3"/>
        <v>69300</v>
      </c>
      <c r="K36" s="121"/>
      <c r="L36" s="120">
        <v>2</v>
      </c>
      <c r="M36" s="41"/>
      <c r="N36" s="41"/>
      <c r="O36" s="41"/>
    </row>
    <row r="37" spans="1:15" ht="45" x14ac:dyDescent="0.25">
      <c r="A37" s="50">
        <v>25</v>
      </c>
      <c r="B37" s="685" t="s">
        <v>1629</v>
      </c>
      <c r="C37" s="709" t="s">
        <v>1646</v>
      </c>
      <c r="D37" s="103"/>
      <c r="E37" s="41" t="s">
        <v>2024</v>
      </c>
      <c r="F37" s="685" t="s">
        <v>1629</v>
      </c>
      <c r="G37" s="117">
        <v>2020</v>
      </c>
      <c r="H37" s="403">
        <v>2</v>
      </c>
      <c r="I37" s="118">
        <v>31000</v>
      </c>
      <c r="J37" s="104">
        <f t="shared" si="3"/>
        <v>62000</v>
      </c>
      <c r="K37" s="121"/>
      <c r="L37" s="120">
        <v>2</v>
      </c>
      <c r="M37" s="41"/>
      <c r="N37" s="41"/>
      <c r="O37" s="41"/>
    </row>
    <row r="38" spans="1:15" ht="45" x14ac:dyDescent="0.25">
      <c r="A38" s="50">
        <v>26</v>
      </c>
      <c r="B38" s="685" t="s">
        <v>1630</v>
      </c>
      <c r="C38" s="709" t="s">
        <v>1646</v>
      </c>
      <c r="D38" s="103"/>
      <c r="E38" s="41" t="s">
        <v>2024</v>
      </c>
      <c r="F38" s="685" t="s">
        <v>1630</v>
      </c>
      <c r="G38" s="117">
        <v>2020</v>
      </c>
      <c r="H38" s="403">
        <v>2</v>
      </c>
      <c r="I38" s="118">
        <v>38750</v>
      </c>
      <c r="J38" s="104">
        <f t="shared" si="3"/>
        <v>77500</v>
      </c>
      <c r="K38" s="121"/>
      <c r="L38" s="120">
        <v>2</v>
      </c>
      <c r="M38" s="41"/>
      <c r="N38" s="41"/>
      <c r="O38" s="41"/>
    </row>
    <row r="39" spans="1:15" ht="30" x14ac:dyDescent="0.25">
      <c r="A39" s="50">
        <v>27</v>
      </c>
      <c r="B39" s="685" t="s">
        <v>1631</v>
      </c>
      <c r="C39" s="709" t="s">
        <v>1646</v>
      </c>
      <c r="D39" s="103"/>
      <c r="E39" s="41" t="s">
        <v>2024</v>
      </c>
      <c r="F39" s="685" t="s">
        <v>1631</v>
      </c>
      <c r="G39" s="117">
        <v>2020</v>
      </c>
      <c r="H39" s="114">
        <v>1</v>
      </c>
      <c r="I39" s="119">
        <v>596800</v>
      </c>
      <c r="J39" s="104">
        <f t="shared" si="3"/>
        <v>596800</v>
      </c>
      <c r="K39" s="121"/>
      <c r="L39" s="719">
        <v>1</v>
      </c>
      <c r="M39" s="41"/>
      <c r="N39" s="41"/>
      <c r="O39" s="41"/>
    </row>
    <row r="40" spans="1:15" ht="25.5" x14ac:dyDescent="0.25">
      <c r="A40" s="50">
        <v>28</v>
      </c>
      <c r="B40" s="713" t="s">
        <v>1689</v>
      </c>
      <c r="C40" s="709" t="s">
        <v>1648</v>
      </c>
      <c r="D40" s="103"/>
      <c r="E40" s="41" t="s">
        <v>1865</v>
      </c>
      <c r="F40" s="685" t="s">
        <v>1634</v>
      </c>
      <c r="G40" s="117">
        <v>2020</v>
      </c>
      <c r="H40" s="114">
        <v>6</v>
      </c>
      <c r="I40" s="119">
        <v>55000</v>
      </c>
      <c r="J40" s="104">
        <f t="shared" si="3"/>
        <v>330000</v>
      </c>
      <c r="K40" s="121"/>
      <c r="L40" s="719">
        <v>6</v>
      </c>
      <c r="M40" s="41"/>
      <c r="N40" s="41"/>
      <c r="O40" s="41"/>
    </row>
    <row r="41" spans="1:15" ht="30" x14ac:dyDescent="0.25">
      <c r="A41" s="50">
        <v>29</v>
      </c>
      <c r="B41" s="713" t="s">
        <v>1689</v>
      </c>
      <c r="C41" s="709" t="s">
        <v>1648</v>
      </c>
      <c r="D41" s="103"/>
      <c r="E41" s="41" t="s">
        <v>1865</v>
      </c>
      <c r="F41" s="685" t="s">
        <v>1635</v>
      </c>
      <c r="G41" s="117">
        <v>2020</v>
      </c>
      <c r="H41" s="116">
        <v>8</v>
      </c>
      <c r="I41" s="116">
        <v>55000</v>
      </c>
      <c r="J41" s="104">
        <f t="shared" si="3"/>
        <v>440000</v>
      </c>
      <c r="K41" s="121"/>
      <c r="L41" s="720">
        <v>8</v>
      </c>
      <c r="M41" s="41"/>
      <c r="N41" s="41"/>
      <c r="O41" s="41"/>
    </row>
    <row r="42" spans="1:15" ht="30" x14ac:dyDescent="0.25">
      <c r="A42" s="50">
        <v>30</v>
      </c>
      <c r="B42" s="713" t="s">
        <v>1689</v>
      </c>
      <c r="C42" s="709" t="s">
        <v>1648</v>
      </c>
      <c r="D42" s="103"/>
      <c r="E42" s="41" t="s">
        <v>1865</v>
      </c>
      <c r="F42" s="685" t="s">
        <v>1639</v>
      </c>
      <c r="G42" s="117">
        <v>2020</v>
      </c>
      <c r="H42" s="116">
        <v>30</v>
      </c>
      <c r="I42" s="116">
        <v>27500</v>
      </c>
      <c r="J42" s="104">
        <f t="shared" si="3"/>
        <v>825000</v>
      </c>
      <c r="K42" s="121"/>
      <c r="L42" s="720">
        <v>30</v>
      </c>
      <c r="M42" s="41"/>
      <c r="N42" s="41"/>
      <c r="O42" s="41"/>
    </row>
    <row r="43" spans="1:15" ht="30" x14ac:dyDescent="0.25">
      <c r="A43" s="50">
        <v>31</v>
      </c>
      <c r="B43" s="713" t="s">
        <v>1689</v>
      </c>
      <c r="C43" s="709" t="s">
        <v>1648</v>
      </c>
      <c r="D43" s="103"/>
      <c r="E43" s="41" t="s">
        <v>1865</v>
      </c>
      <c r="F43" s="685" t="s">
        <v>1640</v>
      </c>
      <c r="G43" s="117">
        <v>2020</v>
      </c>
      <c r="H43" s="403">
        <v>24</v>
      </c>
      <c r="I43" s="118">
        <v>22000</v>
      </c>
      <c r="J43" s="388">
        <f t="shared" si="3"/>
        <v>528000</v>
      </c>
      <c r="K43" s="121"/>
      <c r="L43" s="120">
        <v>24</v>
      </c>
      <c r="M43" s="41"/>
      <c r="N43" s="41"/>
      <c r="O43" s="41"/>
    </row>
    <row r="44" spans="1:15" ht="15" x14ac:dyDescent="0.25">
      <c r="A44" s="50">
        <v>32</v>
      </c>
      <c r="B44" s="685" t="s">
        <v>1693</v>
      </c>
      <c r="C44" s="709" t="s">
        <v>1567</v>
      </c>
      <c r="D44" s="103"/>
      <c r="E44" s="41" t="s">
        <v>1865</v>
      </c>
      <c r="F44" s="684"/>
      <c r="G44" s="117">
        <v>2020</v>
      </c>
      <c r="H44" s="403">
        <v>1</v>
      </c>
      <c r="I44" s="118">
        <v>65500</v>
      </c>
      <c r="J44" s="104">
        <f t="shared" si="3"/>
        <v>65500</v>
      </c>
      <c r="K44" s="121"/>
      <c r="L44" s="120">
        <v>1</v>
      </c>
      <c r="M44" s="41"/>
      <c r="N44" s="41"/>
      <c r="O44" s="41"/>
    </row>
    <row r="45" spans="1:15" ht="30" x14ac:dyDescent="0.25">
      <c r="A45" s="50">
        <v>33</v>
      </c>
      <c r="B45" s="685" t="s">
        <v>1696</v>
      </c>
      <c r="C45" s="709" t="s">
        <v>1703</v>
      </c>
      <c r="D45" s="103"/>
      <c r="E45" s="41" t="s">
        <v>1865</v>
      </c>
      <c r="F45" s="714" t="s">
        <v>1705</v>
      </c>
      <c r="G45" s="117">
        <v>2020</v>
      </c>
      <c r="H45" s="403">
        <v>1</v>
      </c>
      <c r="I45" s="118">
        <v>389100</v>
      </c>
      <c r="J45" s="104">
        <f t="shared" si="3"/>
        <v>389100</v>
      </c>
      <c r="K45" s="121"/>
      <c r="L45" s="120">
        <v>1</v>
      </c>
      <c r="M45" s="41"/>
      <c r="N45" s="41"/>
      <c r="O45" s="41"/>
    </row>
    <row r="46" spans="1:15" ht="30" x14ac:dyDescent="0.25">
      <c r="A46" s="50">
        <v>34</v>
      </c>
      <c r="B46" s="685" t="s">
        <v>1701</v>
      </c>
      <c r="C46" s="709" t="s">
        <v>1703</v>
      </c>
      <c r="D46" s="103"/>
      <c r="E46" s="41" t="s">
        <v>1865</v>
      </c>
      <c r="F46" s="715" t="s">
        <v>1710</v>
      </c>
      <c r="G46" s="117">
        <v>2020</v>
      </c>
      <c r="H46" s="114">
        <v>1</v>
      </c>
      <c r="I46" s="119">
        <v>218000</v>
      </c>
      <c r="J46" s="104">
        <f t="shared" si="3"/>
        <v>218000</v>
      </c>
      <c r="K46" s="121"/>
      <c r="L46" s="719">
        <v>1</v>
      </c>
      <c r="M46" s="41"/>
      <c r="N46" s="41"/>
      <c r="O46" s="41"/>
    </row>
    <row r="47" spans="1:15" ht="45" x14ac:dyDescent="0.25">
      <c r="A47" s="50">
        <v>35</v>
      </c>
      <c r="B47" s="685" t="s">
        <v>1702</v>
      </c>
      <c r="C47" s="709" t="s">
        <v>1703</v>
      </c>
      <c r="D47" s="103"/>
      <c r="E47" s="41" t="s">
        <v>1865</v>
      </c>
      <c r="F47" s="714"/>
      <c r="G47" s="117">
        <v>2020</v>
      </c>
      <c r="H47" s="114">
        <v>1</v>
      </c>
      <c r="I47" s="119">
        <v>320000</v>
      </c>
      <c r="J47" s="104">
        <f t="shared" si="3"/>
        <v>320000</v>
      </c>
      <c r="K47" s="121"/>
      <c r="L47" s="719">
        <v>1</v>
      </c>
      <c r="M47" s="41"/>
      <c r="N47" s="41"/>
      <c r="O47" s="41"/>
    </row>
    <row r="48" spans="1:15" ht="30" x14ac:dyDescent="0.25">
      <c r="A48" s="50">
        <v>36</v>
      </c>
      <c r="B48" s="685" t="s">
        <v>1711</v>
      </c>
      <c r="C48" s="709" t="s">
        <v>1567</v>
      </c>
      <c r="D48" s="103"/>
      <c r="E48" s="41" t="s">
        <v>1865</v>
      </c>
      <c r="F48" s="687" t="s">
        <v>1754</v>
      </c>
      <c r="G48" s="117">
        <v>2020</v>
      </c>
      <c r="H48" s="403">
        <v>5</v>
      </c>
      <c r="I48" s="118">
        <v>75000</v>
      </c>
      <c r="J48" s="388">
        <f t="shared" si="3"/>
        <v>375000</v>
      </c>
      <c r="K48" s="121"/>
      <c r="L48" s="120">
        <v>5</v>
      </c>
      <c r="M48" s="41"/>
      <c r="N48" s="41"/>
      <c r="O48" s="41"/>
    </row>
    <row r="49" spans="1:16" ht="30" x14ac:dyDescent="0.25">
      <c r="A49" s="50">
        <v>37</v>
      </c>
      <c r="B49" s="685" t="s">
        <v>1711</v>
      </c>
      <c r="C49" s="709" t="s">
        <v>1567</v>
      </c>
      <c r="D49" s="103"/>
      <c r="E49" s="41" t="s">
        <v>1865</v>
      </c>
      <c r="F49" s="687" t="s">
        <v>1755</v>
      </c>
      <c r="G49" s="117">
        <v>2020</v>
      </c>
      <c r="H49" s="403">
        <v>5</v>
      </c>
      <c r="I49" s="118">
        <v>60000</v>
      </c>
      <c r="J49" s="388">
        <f t="shared" si="3"/>
        <v>300000</v>
      </c>
      <c r="K49" s="121"/>
      <c r="L49" s="120">
        <v>5</v>
      </c>
      <c r="M49" s="41"/>
      <c r="N49" s="41"/>
      <c r="O49" s="41"/>
    </row>
    <row r="50" spans="1:16" ht="30" x14ac:dyDescent="0.25">
      <c r="A50" s="50">
        <v>38</v>
      </c>
      <c r="B50" s="685" t="s">
        <v>1711</v>
      </c>
      <c r="C50" s="709" t="s">
        <v>1567</v>
      </c>
      <c r="D50" s="103"/>
      <c r="E50" s="41" t="s">
        <v>1865</v>
      </c>
      <c r="F50" s="687" t="s">
        <v>1756</v>
      </c>
      <c r="G50" s="117">
        <v>2020</v>
      </c>
      <c r="H50" s="403">
        <v>10</v>
      </c>
      <c r="I50" s="118">
        <v>75000</v>
      </c>
      <c r="J50" s="104">
        <f t="shared" si="3"/>
        <v>750000</v>
      </c>
      <c r="K50" s="121"/>
      <c r="L50" s="120">
        <v>10</v>
      </c>
      <c r="M50" s="41"/>
      <c r="N50" s="41"/>
      <c r="O50" s="41"/>
    </row>
    <row r="51" spans="1:16" ht="30" x14ac:dyDescent="0.25">
      <c r="A51" s="50">
        <v>39</v>
      </c>
      <c r="B51" s="685" t="s">
        <v>1712</v>
      </c>
      <c r="C51" s="709" t="s">
        <v>1567</v>
      </c>
      <c r="D51" s="103"/>
      <c r="E51" s="41" t="s">
        <v>1865</v>
      </c>
      <c r="F51" s="685" t="s">
        <v>1712</v>
      </c>
      <c r="G51" s="117">
        <v>2020</v>
      </c>
      <c r="H51" s="403">
        <v>10</v>
      </c>
      <c r="I51" s="118">
        <v>50000</v>
      </c>
      <c r="J51" s="104">
        <f t="shared" si="3"/>
        <v>500000</v>
      </c>
      <c r="K51" s="121"/>
      <c r="L51" s="120">
        <v>10</v>
      </c>
      <c r="M51" s="41"/>
      <c r="N51" s="41"/>
      <c r="O51" s="41"/>
    </row>
    <row r="52" spans="1:16" ht="15" x14ac:dyDescent="0.25">
      <c r="A52" s="50">
        <v>40</v>
      </c>
      <c r="B52" s="687" t="s">
        <v>1718</v>
      </c>
      <c r="C52" s="709" t="s">
        <v>1567</v>
      </c>
      <c r="D52" s="103"/>
      <c r="E52" s="41" t="s">
        <v>1865</v>
      </c>
      <c r="F52" s="716" t="s">
        <v>1758</v>
      </c>
      <c r="G52" s="117">
        <v>2020</v>
      </c>
      <c r="H52" s="114">
        <v>4</v>
      </c>
      <c r="I52" s="119">
        <v>181000</v>
      </c>
      <c r="J52" s="104">
        <f t="shared" si="3"/>
        <v>724000</v>
      </c>
      <c r="K52" s="121"/>
      <c r="L52" s="719">
        <v>4</v>
      </c>
      <c r="M52" s="41"/>
      <c r="N52" s="41"/>
      <c r="O52" s="41"/>
    </row>
    <row r="53" spans="1:16" ht="24.75" x14ac:dyDescent="0.25">
      <c r="A53" s="50">
        <v>41</v>
      </c>
      <c r="B53" s="686" t="s">
        <v>1724</v>
      </c>
      <c r="C53" s="709" t="s">
        <v>1750</v>
      </c>
      <c r="D53" s="103"/>
      <c r="E53" s="41" t="s">
        <v>1771</v>
      </c>
      <c r="F53" s="717" t="s">
        <v>1761</v>
      </c>
      <c r="G53" s="117">
        <v>2020</v>
      </c>
      <c r="H53" s="114">
        <v>1</v>
      </c>
      <c r="I53" s="119">
        <v>437500</v>
      </c>
      <c r="J53" s="104">
        <f t="shared" si="3"/>
        <v>437500</v>
      </c>
      <c r="K53" s="121"/>
      <c r="L53" s="719">
        <v>1</v>
      </c>
      <c r="M53" s="41"/>
      <c r="N53" s="41"/>
      <c r="O53" s="41"/>
    </row>
    <row r="54" spans="1:16" ht="25.5" x14ac:dyDescent="0.25">
      <c r="A54" s="50">
        <v>42</v>
      </c>
      <c r="B54" s="686" t="s">
        <v>1725</v>
      </c>
      <c r="C54" s="709" t="s">
        <v>1750</v>
      </c>
      <c r="D54" s="103"/>
      <c r="E54" s="41" t="s">
        <v>1771</v>
      </c>
      <c r="F54" s="687" t="s">
        <v>1762</v>
      </c>
      <c r="G54" s="117">
        <v>2020</v>
      </c>
      <c r="H54" s="116">
        <v>1</v>
      </c>
      <c r="I54" s="116">
        <v>362500</v>
      </c>
      <c r="J54" s="104">
        <f t="shared" si="3"/>
        <v>362500</v>
      </c>
      <c r="K54" s="121"/>
      <c r="L54" s="720">
        <v>1</v>
      </c>
      <c r="M54" s="41"/>
      <c r="N54" s="41"/>
      <c r="O54" s="41"/>
    </row>
    <row r="55" spans="1:16" ht="24.75" x14ac:dyDescent="0.25">
      <c r="A55" s="50">
        <v>43</v>
      </c>
      <c r="B55" s="686" t="s">
        <v>1732</v>
      </c>
      <c r="C55" s="709" t="s">
        <v>1752</v>
      </c>
      <c r="D55" s="103"/>
      <c r="E55" s="41" t="s">
        <v>2025</v>
      </c>
      <c r="F55" s="717"/>
      <c r="G55" s="117">
        <v>2020</v>
      </c>
      <c r="H55" s="116">
        <v>2</v>
      </c>
      <c r="I55" s="116">
        <v>260000</v>
      </c>
      <c r="J55" s="104">
        <f t="shared" si="3"/>
        <v>520000</v>
      </c>
      <c r="K55" s="121"/>
      <c r="L55" s="720">
        <v>2</v>
      </c>
      <c r="M55" s="41"/>
      <c r="N55" s="41"/>
      <c r="O55" s="41"/>
    </row>
    <row r="56" spans="1:16" ht="60" x14ac:dyDescent="0.25">
      <c r="A56" s="50">
        <v>44</v>
      </c>
      <c r="B56" s="683" t="s">
        <v>1745</v>
      </c>
      <c r="C56" s="709" t="s">
        <v>1567</v>
      </c>
      <c r="D56" s="103"/>
      <c r="E56" s="422" t="s">
        <v>1865</v>
      </c>
      <c r="F56" s="683" t="s">
        <v>1745</v>
      </c>
      <c r="G56" s="117">
        <v>2020</v>
      </c>
      <c r="H56" s="403">
        <v>5</v>
      </c>
      <c r="I56" s="118">
        <v>19500</v>
      </c>
      <c r="J56" s="388">
        <f t="shared" ref="J56:J67" si="4">H56*I56</f>
        <v>97500</v>
      </c>
      <c r="K56" s="121"/>
      <c r="L56" s="120">
        <v>5</v>
      </c>
      <c r="M56" s="41"/>
      <c r="N56" s="41"/>
      <c r="O56" s="41"/>
    </row>
    <row r="57" spans="1:16" ht="45" x14ac:dyDescent="0.25">
      <c r="A57" s="50">
        <v>45</v>
      </c>
      <c r="B57" s="721" t="s">
        <v>1887</v>
      </c>
      <c r="C57" s="709" t="s">
        <v>1879</v>
      </c>
      <c r="D57" s="103"/>
      <c r="E57" s="389" t="s">
        <v>1771</v>
      </c>
      <c r="F57" s="722" t="s">
        <v>1864</v>
      </c>
      <c r="G57" s="117">
        <v>2021</v>
      </c>
      <c r="H57" s="403">
        <v>1</v>
      </c>
      <c r="I57" s="118">
        <v>965250</v>
      </c>
      <c r="J57" s="388">
        <f t="shared" si="4"/>
        <v>965250</v>
      </c>
      <c r="K57" s="121"/>
      <c r="L57" s="403">
        <v>1</v>
      </c>
      <c r="M57" s="41"/>
      <c r="N57" s="41"/>
      <c r="O57" s="41"/>
    </row>
    <row r="58" spans="1:16" ht="60" x14ac:dyDescent="0.25">
      <c r="A58" s="50">
        <v>46</v>
      </c>
      <c r="B58" s="723" t="s">
        <v>1920</v>
      </c>
      <c r="C58" s="709" t="s">
        <v>1906</v>
      </c>
      <c r="D58" s="103"/>
      <c r="E58" s="389" t="s">
        <v>1865</v>
      </c>
      <c r="F58" s="722" t="s">
        <v>1955</v>
      </c>
      <c r="G58" s="117">
        <v>2021</v>
      </c>
      <c r="H58" s="403">
        <v>1</v>
      </c>
      <c r="I58" s="118">
        <v>915950</v>
      </c>
      <c r="J58" s="104">
        <f t="shared" si="4"/>
        <v>915950</v>
      </c>
      <c r="K58" s="121"/>
      <c r="L58" s="403">
        <v>1</v>
      </c>
      <c r="M58" s="41"/>
      <c r="N58" s="41"/>
      <c r="O58" s="41"/>
    </row>
    <row r="59" spans="1:16" ht="38.25" x14ac:dyDescent="0.25">
      <c r="A59" s="50">
        <v>47</v>
      </c>
      <c r="B59" s="710" t="s">
        <v>1883</v>
      </c>
      <c r="C59" s="709" t="s">
        <v>1877</v>
      </c>
      <c r="D59" s="103"/>
      <c r="E59" s="41" t="s">
        <v>2027</v>
      </c>
      <c r="F59" s="724" t="s">
        <v>2010</v>
      </c>
      <c r="G59" s="117">
        <v>2021</v>
      </c>
      <c r="H59" s="116">
        <v>1</v>
      </c>
      <c r="I59" s="116">
        <v>595000</v>
      </c>
      <c r="J59" s="104">
        <f t="shared" si="4"/>
        <v>595000</v>
      </c>
      <c r="K59" s="121"/>
      <c r="L59" s="116">
        <v>1</v>
      </c>
      <c r="M59" s="41"/>
      <c r="N59" s="41"/>
      <c r="O59" s="41"/>
    </row>
    <row r="60" spans="1:16" ht="38.25" x14ac:dyDescent="0.25">
      <c r="A60" s="50">
        <v>48</v>
      </c>
      <c r="B60" s="710" t="s">
        <v>1887</v>
      </c>
      <c r="C60" s="709" t="s">
        <v>1879</v>
      </c>
      <c r="D60" s="103"/>
      <c r="E60" s="41" t="s">
        <v>2027</v>
      </c>
      <c r="F60" s="724" t="s">
        <v>2013</v>
      </c>
      <c r="G60" s="117">
        <v>2021</v>
      </c>
      <c r="H60" s="116">
        <v>2</v>
      </c>
      <c r="I60" s="116">
        <v>110500</v>
      </c>
      <c r="J60" s="104">
        <f t="shared" si="4"/>
        <v>221000</v>
      </c>
      <c r="K60" s="121"/>
      <c r="L60" s="116">
        <v>2</v>
      </c>
      <c r="M60" s="41"/>
      <c r="N60" s="41"/>
      <c r="O60" s="41"/>
    </row>
    <row r="61" spans="1:16" ht="38.25" x14ac:dyDescent="0.25">
      <c r="A61" s="50">
        <v>49</v>
      </c>
      <c r="B61" s="710" t="s">
        <v>1887</v>
      </c>
      <c r="C61" s="709" t="s">
        <v>1879</v>
      </c>
      <c r="D61" s="103"/>
      <c r="E61" s="422" t="s">
        <v>2027</v>
      </c>
      <c r="F61" s="724" t="s">
        <v>2014</v>
      </c>
      <c r="G61" s="117">
        <v>2021</v>
      </c>
      <c r="H61" s="403">
        <v>2</v>
      </c>
      <c r="I61" s="118">
        <v>402000</v>
      </c>
      <c r="J61" s="388">
        <f t="shared" si="4"/>
        <v>804000</v>
      </c>
      <c r="K61" s="121"/>
      <c r="L61" s="403">
        <v>2</v>
      </c>
      <c r="M61" s="41"/>
      <c r="N61" s="41"/>
      <c r="O61" s="41"/>
    </row>
    <row r="62" spans="1:16" ht="38.25" x14ac:dyDescent="0.25">
      <c r="A62" s="50">
        <v>50</v>
      </c>
      <c r="B62" s="710" t="s">
        <v>1883</v>
      </c>
      <c r="C62" s="709" t="s">
        <v>1877</v>
      </c>
      <c r="D62" s="103"/>
      <c r="E62" s="389" t="s">
        <v>1865</v>
      </c>
      <c r="F62" s="724" t="s">
        <v>2017</v>
      </c>
      <c r="G62" s="117">
        <v>2021</v>
      </c>
      <c r="H62" s="403">
        <v>1</v>
      </c>
      <c r="I62" s="118">
        <v>773500</v>
      </c>
      <c r="J62" s="388">
        <f t="shared" si="4"/>
        <v>773500</v>
      </c>
      <c r="K62" s="121"/>
      <c r="L62" s="403">
        <v>1</v>
      </c>
      <c r="M62" s="41"/>
      <c r="N62" s="41"/>
      <c r="O62" s="41"/>
    </row>
    <row r="63" spans="1:16" ht="15" x14ac:dyDescent="0.2">
      <c r="A63" s="50">
        <v>51</v>
      </c>
      <c r="B63" s="694" t="s">
        <v>1882</v>
      </c>
      <c r="C63" s="462" t="s">
        <v>1876</v>
      </c>
      <c r="D63" s="463"/>
      <c r="E63" s="464" t="s">
        <v>1865</v>
      </c>
      <c r="F63" s="688" t="s">
        <v>2047</v>
      </c>
      <c r="G63" s="462">
        <v>2021</v>
      </c>
      <c r="H63" s="460">
        <v>1</v>
      </c>
      <c r="I63" s="467">
        <v>355000</v>
      </c>
      <c r="J63" s="466">
        <f t="shared" si="4"/>
        <v>355000</v>
      </c>
      <c r="K63" s="467"/>
      <c r="L63" s="460">
        <v>1</v>
      </c>
      <c r="M63" s="462"/>
      <c r="N63" s="462"/>
      <c r="O63" s="462"/>
      <c r="P63" s="372" t="s">
        <v>2048</v>
      </c>
    </row>
    <row r="64" spans="1:16" ht="15" x14ac:dyDescent="0.25">
      <c r="A64" s="50"/>
      <c r="B64" s="112"/>
      <c r="C64" s="709"/>
      <c r="D64" s="103"/>
      <c r="E64" s="389"/>
      <c r="F64" s="115"/>
      <c r="G64" s="117"/>
      <c r="H64" s="403"/>
      <c r="I64" s="118"/>
      <c r="J64" s="104">
        <f t="shared" si="4"/>
        <v>0</v>
      </c>
      <c r="K64" s="121"/>
      <c r="L64" s="403"/>
      <c r="M64" s="41"/>
      <c r="N64" s="41"/>
      <c r="O64" s="41"/>
    </row>
    <row r="65" spans="1:20" ht="15" x14ac:dyDescent="0.2">
      <c r="A65" s="50"/>
      <c r="B65" s="113"/>
      <c r="C65" s="709"/>
      <c r="D65" s="103"/>
      <c r="E65" s="41"/>
      <c r="F65" s="113"/>
      <c r="G65" s="116"/>
      <c r="H65" s="114"/>
      <c r="I65" s="119"/>
      <c r="J65" s="104">
        <f t="shared" si="4"/>
        <v>0</v>
      </c>
      <c r="K65" s="121"/>
      <c r="L65" s="114"/>
      <c r="M65" s="41"/>
      <c r="N65" s="41"/>
      <c r="O65" s="41"/>
    </row>
    <row r="66" spans="1:20" ht="15" x14ac:dyDescent="0.2">
      <c r="A66" s="50"/>
      <c r="B66" s="122"/>
      <c r="C66" s="709"/>
      <c r="D66" s="103"/>
      <c r="E66" s="41"/>
      <c r="F66" s="122"/>
      <c r="G66" s="116"/>
      <c r="H66" s="116"/>
      <c r="I66" s="116"/>
      <c r="J66" s="104">
        <f t="shared" si="4"/>
        <v>0</v>
      </c>
      <c r="K66" s="121"/>
      <c r="L66" s="116"/>
      <c r="M66" s="41"/>
      <c r="N66" s="41"/>
      <c r="O66" s="41"/>
    </row>
    <row r="67" spans="1:20" ht="15.75" thickBot="1" x14ac:dyDescent="0.25">
      <c r="A67" s="50"/>
      <c r="B67" s="114"/>
      <c r="C67" s="709"/>
      <c r="D67" s="103"/>
      <c r="E67" s="41"/>
      <c r="F67" s="122"/>
      <c r="G67" s="116"/>
      <c r="H67" s="116"/>
      <c r="I67" s="116"/>
      <c r="J67" s="104">
        <f t="shared" si="4"/>
        <v>0</v>
      </c>
      <c r="K67" s="121"/>
      <c r="L67" s="116"/>
      <c r="M67" s="41"/>
      <c r="N67" s="41"/>
      <c r="O67" s="41"/>
    </row>
    <row r="68" spans="1:20" ht="15.75" thickBot="1" x14ac:dyDescent="0.3">
      <c r="A68" s="43"/>
      <c r="B68" s="44" t="s">
        <v>133</v>
      </c>
      <c r="C68" s="45"/>
      <c r="D68" s="45"/>
      <c r="E68" s="45"/>
      <c r="F68" s="45"/>
      <c r="G68" s="45"/>
      <c r="H68" s="45"/>
      <c r="I68" s="45"/>
      <c r="J68" s="93">
        <f>SUM(J13:J67)</f>
        <v>21810100</v>
      </c>
      <c r="K68" s="45"/>
      <c r="L68" s="45"/>
      <c r="M68" s="45"/>
      <c r="N68" s="45"/>
      <c r="O68" s="46"/>
    </row>
    <row r="71" spans="1:20" ht="15" x14ac:dyDescent="0.25">
      <c r="B71" s="35"/>
      <c r="K71" s="918" t="s">
        <v>2272</v>
      </c>
      <c r="L71" s="915"/>
      <c r="M71" s="915"/>
      <c r="N71" s="915"/>
      <c r="T71"/>
    </row>
    <row r="72" spans="1:20" ht="15" x14ac:dyDescent="0.25">
      <c r="B72" s="929"/>
      <c r="C72" s="929"/>
      <c r="D72" s="34"/>
      <c r="E72" s="34"/>
      <c r="F72" s="34"/>
      <c r="K72" s="915" t="s">
        <v>147</v>
      </c>
      <c r="L72" s="915"/>
      <c r="M72" s="915"/>
      <c r="N72" s="915"/>
      <c r="T72"/>
    </row>
    <row r="73" spans="1:20" ht="15" x14ac:dyDescent="0.25">
      <c r="K73" s="31" t="s">
        <v>969</v>
      </c>
      <c r="L73" s="754"/>
      <c r="T73"/>
    </row>
    <row r="74" spans="1:20" ht="15" x14ac:dyDescent="0.25">
      <c r="K74" s="459" t="s">
        <v>2270</v>
      </c>
      <c r="L74" s="754"/>
      <c r="M74" s="915" t="s">
        <v>1471</v>
      </c>
      <c r="N74" s="915"/>
      <c r="O74" s="915"/>
      <c r="T74"/>
    </row>
    <row r="75" spans="1:20" ht="15" x14ac:dyDescent="0.25">
      <c r="K75" s="459" t="s">
        <v>2271</v>
      </c>
      <c r="L75" s="754"/>
      <c r="T75"/>
    </row>
    <row r="76" spans="1:20" ht="15" x14ac:dyDescent="0.25">
      <c r="K76" s="31" t="s">
        <v>970</v>
      </c>
      <c r="L76" s="754"/>
      <c r="T76"/>
    </row>
    <row r="77" spans="1:20" ht="15" x14ac:dyDescent="0.25">
      <c r="L77" s="754"/>
      <c r="T77"/>
    </row>
    <row r="78" spans="1:20" x14ac:dyDescent="0.2">
      <c r="K78" t="s">
        <v>161</v>
      </c>
      <c r="L78" s="753"/>
      <c r="T78"/>
    </row>
    <row r="79" spans="1:20" ht="15" x14ac:dyDescent="0.25">
      <c r="K79" t="s">
        <v>148</v>
      </c>
      <c r="L79" s="754"/>
      <c r="M79" s="915" t="s">
        <v>151</v>
      </c>
      <c r="N79" s="915"/>
      <c r="T79"/>
    </row>
    <row r="80" spans="1:20" ht="15" x14ac:dyDescent="0.25">
      <c r="K80" t="s">
        <v>149</v>
      </c>
      <c r="L80" s="754"/>
      <c r="T80"/>
    </row>
    <row r="81" spans="11:20" ht="15" x14ac:dyDescent="0.25">
      <c r="K81" t="s">
        <v>150</v>
      </c>
      <c r="L81" s="754"/>
      <c r="T81"/>
    </row>
    <row r="82" spans="11:20" x14ac:dyDescent="0.2">
      <c r="L82" s="16"/>
      <c r="T82"/>
    </row>
    <row r="83" spans="11:20" x14ac:dyDescent="0.2">
      <c r="L83" s="16"/>
      <c r="T83"/>
    </row>
    <row r="84" spans="11:20" x14ac:dyDescent="0.2">
      <c r="L84" s="16"/>
      <c r="T84"/>
    </row>
    <row r="85" spans="11:20" x14ac:dyDescent="0.2">
      <c r="T85"/>
    </row>
    <row r="86" spans="11:20" ht="15" x14ac:dyDescent="0.25">
      <c r="L86" s="34"/>
      <c r="T86"/>
    </row>
    <row r="87" spans="11:20" ht="15" x14ac:dyDescent="0.25">
      <c r="L87" s="34"/>
      <c r="T87"/>
    </row>
    <row r="88" spans="11:20" x14ac:dyDescent="0.2">
      <c r="L88" s="16"/>
      <c r="T88"/>
    </row>
    <row r="89" spans="11:20" x14ac:dyDescent="0.2">
      <c r="L89" s="16"/>
      <c r="T89"/>
    </row>
    <row r="90" spans="11:20" x14ac:dyDescent="0.2">
      <c r="L90" s="16"/>
      <c r="T90"/>
    </row>
    <row r="91" spans="11:20" x14ac:dyDescent="0.2">
      <c r="L91" s="16"/>
      <c r="T91"/>
    </row>
  </sheetData>
  <mergeCells count="17">
    <mergeCell ref="A1:O1"/>
    <mergeCell ref="A10:A11"/>
    <mergeCell ref="B10:B11"/>
    <mergeCell ref="C10:D10"/>
    <mergeCell ref="K71:N71"/>
    <mergeCell ref="E10:E11"/>
    <mergeCell ref="F10:F11"/>
    <mergeCell ref="G10:G11"/>
    <mergeCell ref="H10:H11"/>
    <mergeCell ref="I10:I11"/>
    <mergeCell ref="J10:J11"/>
    <mergeCell ref="K10:K11"/>
    <mergeCell ref="M79:N79"/>
    <mergeCell ref="L10:O10"/>
    <mergeCell ref="B72:C72"/>
    <mergeCell ref="K72:N72"/>
    <mergeCell ref="M74:O74"/>
  </mergeCells>
  <phoneticPr fontId="15" type="noConversion"/>
  <pageMargins left="0.70866141732283472" right="0.70866141732283472" top="0.74803149606299213" bottom="0.74803149606299213" header="0.31496062992125984" footer="0.31496062992125984"/>
  <pageSetup paperSize="10000" scale="80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V118"/>
  <sheetViews>
    <sheetView tabSelected="1" zoomScale="106" zoomScaleNormal="106" workbookViewId="0">
      <selection activeCell="I14" sqref="I14"/>
    </sheetView>
  </sheetViews>
  <sheetFormatPr defaultRowHeight="12.75" x14ac:dyDescent="0.2"/>
  <cols>
    <col min="1" max="1" width="3.140625" bestFit="1" customWidth="1"/>
    <col min="2" max="2" width="16.85546875" bestFit="1" customWidth="1"/>
    <col min="3" max="3" width="8.85546875" customWidth="1"/>
    <col min="4" max="4" width="16.42578125" bestFit="1" customWidth="1"/>
    <col min="5" max="5" width="16.140625" customWidth="1"/>
    <col min="6" max="6" width="17" customWidth="1"/>
    <col min="7" max="7" width="8.85546875" customWidth="1"/>
    <col min="8" max="8" width="12.5703125" customWidth="1"/>
    <col min="9" max="9" width="10" customWidth="1"/>
    <col min="10" max="10" width="8.85546875" customWidth="1"/>
    <col min="11" max="11" width="17.7109375" bestFit="1" customWidth="1"/>
    <col min="12" max="12" width="19.140625" style="84" bestFit="1" customWidth="1"/>
    <col min="13" max="13" width="12.28515625" customWidth="1"/>
    <col min="14" max="14" width="4.42578125" bestFit="1" customWidth="1"/>
    <col min="15" max="15" width="10.85546875" bestFit="1" customWidth="1"/>
    <col min="16" max="16" width="7.28515625" customWidth="1"/>
    <col min="17" max="17" width="8.5703125" bestFit="1" customWidth="1"/>
    <col min="18" max="18" width="17.85546875" customWidth="1"/>
    <col min="20" max="20" width="15.28515625" customWidth="1"/>
    <col min="21" max="21" width="26.5703125" customWidth="1"/>
  </cols>
  <sheetData>
    <row r="1" spans="1:22" ht="15" x14ac:dyDescent="0.25">
      <c r="A1" s="929" t="s">
        <v>176</v>
      </c>
      <c r="B1" s="929"/>
      <c r="C1" s="929"/>
      <c r="D1" s="929"/>
      <c r="E1" s="929"/>
      <c r="F1" s="929"/>
      <c r="G1" s="929"/>
      <c r="H1" s="929"/>
      <c r="I1" s="929"/>
      <c r="J1" s="929"/>
      <c r="K1" s="929"/>
      <c r="L1" s="929"/>
      <c r="M1" s="929"/>
      <c r="N1" s="929"/>
      <c r="O1" s="929"/>
      <c r="P1" s="929"/>
      <c r="U1" s="33"/>
    </row>
    <row r="2" spans="1:22" ht="15" x14ac:dyDescent="0.25">
      <c r="A2" s="34"/>
      <c r="B2" s="35"/>
      <c r="C2" s="35"/>
      <c r="D2" s="35"/>
      <c r="E2" s="35"/>
      <c r="F2" s="35"/>
      <c r="G2" s="35"/>
      <c r="H2" s="35"/>
      <c r="I2" s="35"/>
      <c r="J2" s="35"/>
      <c r="U2" s="33"/>
    </row>
    <row r="3" spans="1:22" ht="15" x14ac:dyDescent="0.25">
      <c r="A3" s="34"/>
      <c r="B3" s="35"/>
      <c r="C3" s="35"/>
      <c r="D3" s="35"/>
      <c r="E3" s="35"/>
      <c r="F3" s="35"/>
      <c r="G3" s="35"/>
      <c r="H3" s="35"/>
      <c r="I3" s="35"/>
      <c r="J3" s="35"/>
      <c r="U3" s="33"/>
    </row>
    <row r="4" spans="1:22" ht="15" x14ac:dyDescent="0.25">
      <c r="A4" s="36" t="s">
        <v>115</v>
      </c>
      <c r="B4" s="35"/>
      <c r="C4" s="35" t="s">
        <v>301</v>
      </c>
      <c r="D4" s="35"/>
      <c r="E4" s="35"/>
      <c r="F4" s="35"/>
      <c r="G4" s="35"/>
      <c r="H4" s="35"/>
      <c r="I4" s="35"/>
      <c r="J4" s="35"/>
      <c r="U4" s="33"/>
    </row>
    <row r="5" spans="1:22" ht="15" x14ac:dyDescent="0.25">
      <c r="A5" s="36" t="s">
        <v>117</v>
      </c>
      <c r="B5" s="35"/>
      <c r="C5" s="35" t="s">
        <v>300</v>
      </c>
      <c r="D5" s="35"/>
      <c r="E5" s="35"/>
      <c r="F5" s="35"/>
      <c r="G5" s="35"/>
      <c r="H5" s="35"/>
      <c r="I5" s="35"/>
      <c r="J5" s="35"/>
      <c r="U5" s="33"/>
    </row>
    <row r="6" spans="1:22" ht="15" x14ac:dyDescent="0.25">
      <c r="A6" s="36" t="s">
        <v>118</v>
      </c>
      <c r="B6" s="35"/>
      <c r="C6" s="35" t="s">
        <v>921</v>
      </c>
      <c r="D6" s="35"/>
      <c r="E6" s="35"/>
      <c r="F6" s="35"/>
      <c r="G6" s="35"/>
      <c r="H6" s="35"/>
      <c r="I6" s="35"/>
      <c r="J6" s="35"/>
      <c r="U6" s="33"/>
    </row>
    <row r="7" spans="1:22" ht="15" x14ac:dyDescent="0.25">
      <c r="A7" s="35" t="s">
        <v>119</v>
      </c>
      <c r="B7" s="35"/>
      <c r="C7" s="35" t="s">
        <v>922</v>
      </c>
      <c r="D7" s="35"/>
      <c r="E7" s="35"/>
      <c r="F7" s="35"/>
      <c r="G7" s="35"/>
      <c r="H7" s="35"/>
      <c r="I7" s="35"/>
      <c r="J7" s="35"/>
      <c r="U7" s="33"/>
    </row>
    <row r="8" spans="1:22" ht="15" x14ac:dyDescent="0.25">
      <c r="A8" s="35" t="s">
        <v>134</v>
      </c>
      <c r="B8" s="35"/>
      <c r="C8" s="35" t="s">
        <v>1809</v>
      </c>
      <c r="D8" s="35"/>
      <c r="E8" s="35"/>
      <c r="F8" s="35"/>
      <c r="G8" s="35"/>
      <c r="H8" s="35"/>
      <c r="I8" s="35"/>
      <c r="J8" s="35"/>
      <c r="U8" s="33"/>
    </row>
    <row r="9" spans="1:22" x14ac:dyDescent="0.2">
      <c r="U9" s="33"/>
    </row>
    <row r="10" spans="1:22" s="35" customFormat="1" ht="15" x14ac:dyDescent="0.25">
      <c r="L10" s="85"/>
    </row>
    <row r="11" spans="1:22" ht="15" x14ac:dyDescent="0.2">
      <c r="A11" s="927" t="s">
        <v>0</v>
      </c>
      <c r="B11" s="927" t="s">
        <v>138</v>
      </c>
      <c r="C11" s="927" t="s">
        <v>168</v>
      </c>
      <c r="D11" s="927" t="s">
        <v>121</v>
      </c>
      <c r="E11" s="927" t="s">
        <v>163</v>
      </c>
      <c r="F11" s="927" t="s">
        <v>169</v>
      </c>
      <c r="G11" s="934" t="s">
        <v>170</v>
      </c>
      <c r="H11" s="935"/>
      <c r="I11" s="936"/>
      <c r="J11" s="937" t="s">
        <v>164</v>
      </c>
      <c r="K11" s="938"/>
      <c r="L11" s="939"/>
      <c r="M11" s="933" t="s">
        <v>26</v>
      </c>
      <c r="N11" s="928" t="s">
        <v>126</v>
      </c>
      <c r="O11" s="928"/>
      <c r="P11" s="928"/>
      <c r="Q11" s="928"/>
      <c r="R11" s="933" t="s">
        <v>175</v>
      </c>
    </row>
    <row r="12" spans="1:22" ht="29.25" customHeight="1" x14ac:dyDescent="0.2">
      <c r="A12" s="927"/>
      <c r="B12" s="927"/>
      <c r="C12" s="927"/>
      <c r="D12" s="927"/>
      <c r="E12" s="927"/>
      <c r="F12" s="927"/>
      <c r="G12" s="37" t="s">
        <v>171</v>
      </c>
      <c r="H12" s="37" t="s">
        <v>172</v>
      </c>
      <c r="I12" s="37" t="s">
        <v>173</v>
      </c>
      <c r="J12" s="37" t="s">
        <v>165</v>
      </c>
      <c r="K12" s="37" t="s">
        <v>166</v>
      </c>
      <c r="L12" s="86" t="s">
        <v>174</v>
      </c>
      <c r="M12" s="933"/>
      <c r="N12" s="37" t="s">
        <v>129</v>
      </c>
      <c r="O12" s="37" t="s">
        <v>130</v>
      </c>
      <c r="P12" s="37" t="s">
        <v>131</v>
      </c>
      <c r="Q12" s="37" t="s">
        <v>132</v>
      </c>
      <c r="R12" s="933"/>
    </row>
    <row r="13" spans="1:22" s="35" customFormat="1" ht="15" x14ac:dyDescent="0.25">
      <c r="A13" s="54">
        <v>1</v>
      </c>
      <c r="B13" s="54">
        <v>2</v>
      </c>
      <c r="C13" s="37">
        <v>3</v>
      </c>
      <c r="D13" s="54">
        <v>4</v>
      </c>
      <c r="E13" s="54">
        <v>5</v>
      </c>
      <c r="F13" s="54">
        <v>6</v>
      </c>
      <c r="G13" s="54">
        <v>7</v>
      </c>
      <c r="H13" s="54">
        <v>8</v>
      </c>
      <c r="I13" s="54">
        <v>9</v>
      </c>
      <c r="J13" s="55">
        <v>10</v>
      </c>
      <c r="K13" s="55">
        <v>11</v>
      </c>
      <c r="L13" s="55">
        <v>12</v>
      </c>
      <c r="M13" s="54">
        <v>13</v>
      </c>
      <c r="N13" s="55">
        <v>14</v>
      </c>
      <c r="O13" s="55">
        <v>15</v>
      </c>
      <c r="P13" s="55">
        <v>16</v>
      </c>
      <c r="Q13" s="55">
        <v>17</v>
      </c>
      <c r="R13" s="40">
        <v>18</v>
      </c>
    </row>
    <row r="14" spans="1:22" ht="35.1" customHeight="1" x14ac:dyDescent="0.2">
      <c r="A14" s="82">
        <v>1</v>
      </c>
      <c r="B14" s="383" t="s">
        <v>284</v>
      </c>
      <c r="C14" s="379"/>
      <c r="D14" s="380" t="s">
        <v>1313</v>
      </c>
      <c r="E14" s="380" t="s">
        <v>1314</v>
      </c>
      <c r="F14" s="643" t="s">
        <v>1315</v>
      </c>
      <c r="G14" s="644">
        <v>1</v>
      </c>
      <c r="H14" s="705" t="s">
        <v>1316</v>
      </c>
      <c r="I14" s="829">
        <v>56.11</v>
      </c>
      <c r="J14" s="643" t="s">
        <v>1317</v>
      </c>
      <c r="K14" s="643">
        <v>1985</v>
      </c>
      <c r="L14" s="646">
        <v>77102000</v>
      </c>
      <c r="M14" s="643" t="s">
        <v>1318</v>
      </c>
      <c r="N14" s="647">
        <v>1</v>
      </c>
      <c r="O14" s="379"/>
      <c r="P14" s="379"/>
      <c r="Q14" s="379"/>
      <c r="R14" s="396">
        <v>49650000</v>
      </c>
      <c r="T14" s="697"/>
      <c r="U14" s="698"/>
      <c r="V14" s="699"/>
    </row>
    <row r="15" spans="1:22" ht="43.5" customHeight="1" x14ac:dyDescent="0.2">
      <c r="A15" s="82">
        <v>2</v>
      </c>
      <c r="B15" s="383" t="s">
        <v>284</v>
      </c>
      <c r="C15" s="379"/>
      <c r="D15" s="380" t="s">
        <v>1313</v>
      </c>
      <c r="E15" s="380" t="s">
        <v>1314</v>
      </c>
      <c r="F15" s="643"/>
      <c r="G15" s="643">
        <v>1</v>
      </c>
      <c r="H15" s="705" t="s">
        <v>1319</v>
      </c>
      <c r="I15" s="829">
        <v>4</v>
      </c>
      <c r="J15" s="643" t="s">
        <v>1317</v>
      </c>
      <c r="K15" s="643">
        <v>1985</v>
      </c>
      <c r="L15" s="646">
        <v>7710200</v>
      </c>
      <c r="M15" s="643" t="s">
        <v>1318</v>
      </c>
      <c r="N15" s="647">
        <v>1</v>
      </c>
      <c r="O15" s="381"/>
      <c r="P15" s="379"/>
      <c r="Q15" s="379"/>
      <c r="R15" s="400" t="s">
        <v>1465</v>
      </c>
      <c r="T15" s="697"/>
      <c r="U15" s="698"/>
      <c r="V15" s="700"/>
    </row>
    <row r="16" spans="1:22" ht="35.1" customHeight="1" x14ac:dyDescent="0.2">
      <c r="A16" s="82">
        <v>3</v>
      </c>
      <c r="B16" s="383" t="s">
        <v>284</v>
      </c>
      <c r="C16" s="379"/>
      <c r="D16" s="380" t="s">
        <v>1313</v>
      </c>
      <c r="E16" s="380" t="s">
        <v>1314</v>
      </c>
      <c r="F16" s="643"/>
      <c r="G16" s="643">
        <v>1</v>
      </c>
      <c r="H16" s="705" t="s">
        <v>1320</v>
      </c>
      <c r="I16" s="829">
        <v>48</v>
      </c>
      <c r="J16" s="643" t="s">
        <v>1317</v>
      </c>
      <c r="K16" s="643">
        <v>1985</v>
      </c>
      <c r="L16" s="646">
        <v>0</v>
      </c>
      <c r="M16" s="643" t="s">
        <v>1321</v>
      </c>
      <c r="N16" s="647">
        <v>1</v>
      </c>
      <c r="O16" s="379"/>
      <c r="P16" s="379"/>
      <c r="Q16" s="379"/>
      <c r="R16" s="704" t="s">
        <v>2164</v>
      </c>
      <c r="T16" s="697"/>
      <c r="U16" s="698"/>
      <c r="V16" s="700"/>
    </row>
    <row r="17" spans="1:22" ht="35.1" customHeight="1" x14ac:dyDescent="0.2">
      <c r="A17" s="82">
        <v>4</v>
      </c>
      <c r="B17" s="383" t="s">
        <v>284</v>
      </c>
      <c r="C17" s="379"/>
      <c r="D17" s="380" t="s">
        <v>1313</v>
      </c>
      <c r="E17" s="380" t="s">
        <v>1314</v>
      </c>
      <c r="F17" s="643"/>
      <c r="G17" s="643">
        <v>1</v>
      </c>
      <c r="H17" s="705" t="s">
        <v>1322</v>
      </c>
      <c r="I17" s="829">
        <v>2</v>
      </c>
      <c r="J17" s="643" t="s">
        <v>1317</v>
      </c>
      <c r="K17" s="643">
        <v>1985</v>
      </c>
      <c r="L17" s="646">
        <v>0</v>
      </c>
      <c r="M17" s="643" t="s">
        <v>1321</v>
      </c>
      <c r="N17" s="647">
        <v>1</v>
      </c>
      <c r="O17" s="381"/>
      <c r="P17" s="379"/>
      <c r="Q17" s="379"/>
      <c r="R17" s="704" t="s">
        <v>2164</v>
      </c>
      <c r="T17" s="697"/>
      <c r="U17" s="698"/>
      <c r="V17" s="700"/>
    </row>
    <row r="18" spans="1:22" ht="35.1" customHeight="1" x14ac:dyDescent="0.2">
      <c r="A18" s="82">
        <v>5</v>
      </c>
      <c r="B18" s="383" t="s">
        <v>284</v>
      </c>
      <c r="C18" s="379"/>
      <c r="D18" s="380" t="s">
        <v>1313</v>
      </c>
      <c r="E18" s="380" t="s">
        <v>1314</v>
      </c>
      <c r="F18" s="643"/>
      <c r="G18" s="643">
        <v>1</v>
      </c>
      <c r="H18" s="705" t="s">
        <v>1323</v>
      </c>
      <c r="I18" s="829">
        <v>72</v>
      </c>
      <c r="J18" s="643" t="s">
        <v>1317</v>
      </c>
      <c r="K18" s="643">
        <v>1985</v>
      </c>
      <c r="L18" s="646">
        <v>0</v>
      </c>
      <c r="M18" s="643" t="s">
        <v>1321</v>
      </c>
      <c r="N18" s="647">
        <v>1</v>
      </c>
      <c r="O18" s="379"/>
      <c r="P18" s="379"/>
      <c r="Q18" s="379"/>
      <c r="R18" s="704" t="s">
        <v>2164</v>
      </c>
      <c r="T18" s="697"/>
      <c r="U18" s="698"/>
      <c r="V18" s="700"/>
    </row>
    <row r="19" spans="1:22" ht="35.1" customHeight="1" x14ac:dyDescent="0.2">
      <c r="A19" s="82">
        <v>6</v>
      </c>
      <c r="B19" s="383" t="s">
        <v>284</v>
      </c>
      <c r="C19" s="379"/>
      <c r="D19" s="380" t="s">
        <v>1313</v>
      </c>
      <c r="E19" s="380" t="s">
        <v>1314</v>
      </c>
      <c r="F19" s="643"/>
      <c r="G19" s="643">
        <v>1</v>
      </c>
      <c r="H19" s="705" t="s">
        <v>1324</v>
      </c>
      <c r="I19" s="829">
        <v>2.5</v>
      </c>
      <c r="J19" s="643" t="s">
        <v>1317</v>
      </c>
      <c r="K19" s="643">
        <v>1985</v>
      </c>
      <c r="L19" s="646">
        <v>0</v>
      </c>
      <c r="M19" s="643" t="s">
        <v>1321</v>
      </c>
      <c r="N19" s="647">
        <v>1</v>
      </c>
      <c r="O19" s="381"/>
      <c r="P19" s="379"/>
      <c r="Q19" s="379"/>
      <c r="R19" s="704" t="s">
        <v>2164</v>
      </c>
      <c r="T19" s="697"/>
      <c r="U19" s="698"/>
      <c r="V19" s="700"/>
    </row>
    <row r="20" spans="1:22" ht="35.1" customHeight="1" x14ac:dyDescent="0.2">
      <c r="A20" s="82">
        <v>7</v>
      </c>
      <c r="B20" s="383" t="s">
        <v>284</v>
      </c>
      <c r="C20" s="379"/>
      <c r="D20" s="380" t="s">
        <v>1313</v>
      </c>
      <c r="E20" s="380" t="s">
        <v>1314</v>
      </c>
      <c r="F20" s="643"/>
      <c r="G20" s="643">
        <v>1</v>
      </c>
      <c r="H20" s="705" t="s">
        <v>1325</v>
      </c>
      <c r="I20" s="829">
        <v>5.5</v>
      </c>
      <c r="J20" s="643" t="s">
        <v>1317</v>
      </c>
      <c r="K20" s="643">
        <v>1985</v>
      </c>
      <c r="L20" s="646">
        <v>0</v>
      </c>
      <c r="M20" s="643" t="s">
        <v>1321</v>
      </c>
      <c r="N20" s="647">
        <v>1</v>
      </c>
      <c r="O20" s="379"/>
      <c r="P20" s="379"/>
      <c r="Q20" s="379"/>
      <c r="R20" s="704" t="s">
        <v>2164</v>
      </c>
      <c r="T20" s="697"/>
      <c r="U20" s="698"/>
      <c r="V20" s="700"/>
    </row>
    <row r="21" spans="1:22" ht="35.1" customHeight="1" x14ac:dyDescent="0.2">
      <c r="A21" s="82">
        <v>8</v>
      </c>
      <c r="B21" s="383" t="s">
        <v>284</v>
      </c>
      <c r="C21" s="379"/>
      <c r="D21" s="380" t="s">
        <v>1313</v>
      </c>
      <c r="E21" s="380" t="s">
        <v>1314</v>
      </c>
      <c r="F21" s="643"/>
      <c r="G21" s="643">
        <v>1</v>
      </c>
      <c r="H21" s="705" t="s">
        <v>1210</v>
      </c>
      <c r="I21" s="829">
        <v>198</v>
      </c>
      <c r="J21" s="643" t="s">
        <v>1317</v>
      </c>
      <c r="K21" s="643">
        <v>1985</v>
      </c>
      <c r="L21" s="646">
        <v>0</v>
      </c>
      <c r="M21" s="643" t="s">
        <v>1318</v>
      </c>
      <c r="N21" s="647">
        <v>1</v>
      </c>
      <c r="O21" s="381"/>
      <c r="P21" s="379"/>
      <c r="Q21" s="379"/>
      <c r="R21" s="704" t="s">
        <v>2164</v>
      </c>
      <c r="T21" s="697"/>
      <c r="U21" s="698"/>
      <c r="V21" s="700"/>
    </row>
    <row r="22" spans="1:22" ht="35.1" customHeight="1" x14ac:dyDescent="0.2">
      <c r="A22" s="82">
        <v>9</v>
      </c>
      <c r="B22" s="383" t="s">
        <v>284</v>
      </c>
      <c r="C22" s="379"/>
      <c r="D22" s="380" t="s">
        <v>1313</v>
      </c>
      <c r="E22" s="380" t="s">
        <v>1314</v>
      </c>
      <c r="F22" s="643"/>
      <c r="G22" s="643">
        <v>1</v>
      </c>
      <c r="H22" s="705" t="s">
        <v>1327</v>
      </c>
      <c r="I22" s="829">
        <v>41.5</v>
      </c>
      <c r="J22" s="643" t="s">
        <v>1317</v>
      </c>
      <c r="K22" s="643">
        <v>1985</v>
      </c>
      <c r="L22" s="646">
        <v>32660500</v>
      </c>
      <c r="M22" s="643" t="s">
        <v>1318</v>
      </c>
      <c r="N22" s="647">
        <v>1</v>
      </c>
      <c r="O22" s="379"/>
      <c r="P22" s="379"/>
      <c r="Q22" s="379"/>
      <c r="R22" s="704" t="s">
        <v>2164</v>
      </c>
      <c r="T22" s="697"/>
      <c r="U22" s="698"/>
    </row>
    <row r="23" spans="1:22" ht="35.1" customHeight="1" x14ac:dyDescent="0.2">
      <c r="A23" s="82">
        <v>10</v>
      </c>
      <c r="B23" s="383" t="s">
        <v>284</v>
      </c>
      <c r="C23" s="379"/>
      <c r="D23" s="380" t="s">
        <v>1313</v>
      </c>
      <c r="E23" s="380" t="s">
        <v>1314</v>
      </c>
      <c r="F23" s="643" t="s">
        <v>1326</v>
      </c>
      <c r="G23" s="643">
        <v>1</v>
      </c>
      <c r="H23" s="648" t="s">
        <v>1329</v>
      </c>
      <c r="I23" s="829">
        <v>53.3</v>
      </c>
      <c r="J23" s="643" t="s">
        <v>1317</v>
      </c>
      <c r="K23" s="643">
        <v>1985</v>
      </c>
      <c r="L23" s="646">
        <v>41947100</v>
      </c>
      <c r="M23" s="643" t="s">
        <v>1318</v>
      </c>
      <c r="N23" s="647">
        <v>1</v>
      </c>
      <c r="O23" s="381"/>
      <c r="P23" s="379"/>
      <c r="Q23" s="379"/>
      <c r="R23" s="379"/>
      <c r="T23" s="697"/>
      <c r="U23" s="698"/>
      <c r="V23" s="699"/>
    </row>
    <row r="24" spans="1:22" ht="35.1" customHeight="1" x14ac:dyDescent="0.2">
      <c r="A24" s="82">
        <v>11</v>
      </c>
      <c r="B24" s="383" t="s">
        <v>284</v>
      </c>
      <c r="C24" s="379"/>
      <c r="D24" s="380" t="s">
        <v>1313</v>
      </c>
      <c r="E24" s="380" t="s">
        <v>1314</v>
      </c>
      <c r="F24" s="643"/>
      <c r="G24" s="643">
        <v>1</v>
      </c>
      <c r="H24" s="648" t="s">
        <v>1219</v>
      </c>
      <c r="I24" s="829">
        <v>4</v>
      </c>
      <c r="J24" s="643" t="s">
        <v>1317</v>
      </c>
      <c r="K24" s="643">
        <v>1985</v>
      </c>
      <c r="L24" s="646">
        <v>3148000</v>
      </c>
      <c r="M24" s="643" t="s">
        <v>1318</v>
      </c>
      <c r="N24" s="647">
        <v>1</v>
      </c>
      <c r="O24" s="379"/>
      <c r="P24" s="379"/>
      <c r="Q24" s="379"/>
      <c r="R24" s="379"/>
      <c r="T24" s="697"/>
      <c r="U24" s="698"/>
      <c r="V24" s="700"/>
    </row>
    <row r="25" spans="1:22" ht="35.1" customHeight="1" x14ac:dyDescent="0.2">
      <c r="A25" s="82">
        <v>12</v>
      </c>
      <c r="B25" s="383" t="s">
        <v>284</v>
      </c>
      <c r="C25" s="379"/>
      <c r="D25" s="380" t="s">
        <v>1313</v>
      </c>
      <c r="E25" s="380" t="s">
        <v>1314</v>
      </c>
      <c r="F25" s="643"/>
      <c r="G25" s="643">
        <v>1</v>
      </c>
      <c r="H25" s="648" t="s">
        <v>1330</v>
      </c>
      <c r="I25" s="829">
        <v>7.5</v>
      </c>
      <c r="J25" s="643" t="s">
        <v>1317</v>
      </c>
      <c r="K25" s="643">
        <v>1985</v>
      </c>
      <c r="L25" s="649">
        <v>5902500</v>
      </c>
      <c r="M25" s="643" t="s">
        <v>1318</v>
      </c>
      <c r="N25" s="647">
        <v>1</v>
      </c>
      <c r="O25" s="381"/>
      <c r="P25" s="379"/>
      <c r="Q25" s="379"/>
      <c r="R25" s="379"/>
      <c r="T25" s="697"/>
      <c r="U25" s="698"/>
      <c r="V25" s="700"/>
    </row>
    <row r="26" spans="1:22" ht="35.1" customHeight="1" x14ac:dyDescent="0.2">
      <c r="A26" s="82">
        <v>13</v>
      </c>
      <c r="B26" s="383" t="s">
        <v>284</v>
      </c>
      <c r="C26" s="379"/>
      <c r="D26" s="380" t="s">
        <v>1313</v>
      </c>
      <c r="E26" s="380" t="s">
        <v>1314</v>
      </c>
      <c r="F26" s="643" t="s">
        <v>1328</v>
      </c>
      <c r="G26" s="643">
        <v>1</v>
      </c>
      <c r="H26" s="654" t="s">
        <v>1373</v>
      </c>
      <c r="I26" s="829">
        <v>20</v>
      </c>
      <c r="J26" s="643" t="s">
        <v>1356</v>
      </c>
      <c r="K26" s="643">
        <v>2020</v>
      </c>
      <c r="L26" s="646">
        <v>95795000</v>
      </c>
      <c r="M26" s="643" t="s">
        <v>1357</v>
      </c>
      <c r="N26" s="647">
        <v>1</v>
      </c>
      <c r="O26" s="381"/>
      <c r="P26" s="379"/>
      <c r="Q26" s="379"/>
      <c r="R26" s="379"/>
      <c r="T26" s="701"/>
      <c r="U26" s="701"/>
      <c r="V26" s="699"/>
    </row>
    <row r="27" spans="1:22" ht="35.1" customHeight="1" x14ac:dyDescent="0.2">
      <c r="A27" s="82">
        <v>14</v>
      </c>
      <c r="B27" s="383" t="s">
        <v>284</v>
      </c>
      <c r="C27" s="379"/>
      <c r="D27" s="380" t="s">
        <v>1313</v>
      </c>
      <c r="E27" s="380" t="s">
        <v>1314</v>
      </c>
      <c r="F27" s="643"/>
      <c r="G27" s="643">
        <v>1</v>
      </c>
      <c r="H27" s="654" t="s">
        <v>1397</v>
      </c>
      <c r="I27" s="829">
        <v>20</v>
      </c>
      <c r="J27" s="643" t="s">
        <v>1356</v>
      </c>
      <c r="K27" s="643">
        <v>2020</v>
      </c>
      <c r="L27" s="646">
        <v>95795000</v>
      </c>
      <c r="M27" s="643" t="s">
        <v>1357</v>
      </c>
      <c r="N27" s="647">
        <v>1</v>
      </c>
      <c r="O27" s="381"/>
      <c r="P27" s="379"/>
      <c r="Q27" s="379"/>
      <c r="R27" s="379"/>
      <c r="T27" s="701"/>
      <c r="U27" s="701"/>
      <c r="V27" s="700"/>
    </row>
    <row r="28" spans="1:22" ht="35.1" customHeight="1" x14ac:dyDescent="0.2">
      <c r="A28" s="82">
        <v>15</v>
      </c>
      <c r="B28" s="383" t="s">
        <v>284</v>
      </c>
      <c r="C28" s="379"/>
      <c r="D28" s="380" t="s">
        <v>1313</v>
      </c>
      <c r="E28" s="380" t="s">
        <v>1314</v>
      </c>
      <c r="F28" s="643"/>
      <c r="G28" s="643">
        <v>1</v>
      </c>
      <c r="H28" s="648" t="s">
        <v>1332</v>
      </c>
      <c r="I28" s="829">
        <v>4.5</v>
      </c>
      <c r="J28" s="643" t="s">
        <v>1317</v>
      </c>
      <c r="K28" s="643">
        <v>1985</v>
      </c>
      <c r="L28" s="646">
        <v>8673750</v>
      </c>
      <c r="M28" s="643" t="s">
        <v>1318</v>
      </c>
      <c r="N28" s="647">
        <v>1</v>
      </c>
      <c r="O28" s="379"/>
      <c r="P28" s="379"/>
      <c r="Q28" s="379"/>
      <c r="R28" s="379"/>
      <c r="T28" s="702"/>
      <c r="U28" s="701"/>
      <c r="V28" s="700"/>
    </row>
    <row r="29" spans="1:22" ht="35.1" customHeight="1" x14ac:dyDescent="0.2">
      <c r="A29" s="82">
        <v>16</v>
      </c>
      <c r="B29" s="383" t="s">
        <v>284</v>
      </c>
      <c r="C29" s="379"/>
      <c r="D29" s="380" t="s">
        <v>1313</v>
      </c>
      <c r="E29" s="380" t="s">
        <v>1314</v>
      </c>
      <c r="F29" s="643"/>
      <c r="G29" s="643">
        <v>1</v>
      </c>
      <c r="H29" s="648" t="s">
        <v>1333</v>
      </c>
      <c r="I29" s="829">
        <v>4.5</v>
      </c>
      <c r="J29" s="643" t="s">
        <v>1317</v>
      </c>
      <c r="K29" s="643">
        <v>1985</v>
      </c>
      <c r="L29" s="646">
        <v>8673750</v>
      </c>
      <c r="M29" s="643" t="s">
        <v>1318</v>
      </c>
      <c r="N29" s="647">
        <v>1</v>
      </c>
      <c r="O29" s="381"/>
      <c r="P29" s="379"/>
      <c r="Q29" s="379"/>
      <c r="R29" s="379"/>
      <c r="T29" s="702"/>
      <c r="U29" s="701"/>
      <c r="V29" s="700"/>
    </row>
    <row r="30" spans="1:22" ht="35.1" customHeight="1" x14ac:dyDescent="0.2">
      <c r="A30" s="82">
        <v>17</v>
      </c>
      <c r="B30" s="383" t="s">
        <v>284</v>
      </c>
      <c r="C30" s="379"/>
      <c r="D30" s="380" t="s">
        <v>1313</v>
      </c>
      <c r="E30" s="380" t="s">
        <v>1314</v>
      </c>
      <c r="F30" s="643"/>
      <c r="G30" s="643">
        <v>1</v>
      </c>
      <c r="H30" s="648" t="s">
        <v>1334</v>
      </c>
      <c r="I30" s="829">
        <v>40</v>
      </c>
      <c r="J30" s="643" t="s">
        <v>1317</v>
      </c>
      <c r="K30" s="643">
        <v>1985</v>
      </c>
      <c r="L30" s="652">
        <v>77100000</v>
      </c>
      <c r="M30" s="643" t="s">
        <v>1318</v>
      </c>
      <c r="N30" s="647">
        <v>1</v>
      </c>
      <c r="O30" s="379"/>
      <c r="P30" s="379"/>
      <c r="Q30" s="379"/>
      <c r="R30" s="379"/>
      <c r="T30" s="702"/>
      <c r="U30" s="701"/>
      <c r="V30" s="700"/>
    </row>
    <row r="31" spans="1:22" ht="35.1" customHeight="1" x14ac:dyDescent="0.2">
      <c r="A31" s="82">
        <v>18</v>
      </c>
      <c r="B31" s="383" t="s">
        <v>284</v>
      </c>
      <c r="C31" s="379"/>
      <c r="D31" s="380" t="s">
        <v>1313</v>
      </c>
      <c r="E31" s="380" t="s">
        <v>1314</v>
      </c>
      <c r="F31" s="643"/>
      <c r="G31" s="643">
        <v>1</v>
      </c>
      <c r="H31" s="648" t="s">
        <v>1335</v>
      </c>
      <c r="I31" s="829">
        <v>40</v>
      </c>
      <c r="J31" s="643" t="s">
        <v>1317</v>
      </c>
      <c r="K31" s="643">
        <v>1985</v>
      </c>
      <c r="L31" s="652">
        <v>77100000</v>
      </c>
      <c r="M31" s="643" t="s">
        <v>1318</v>
      </c>
      <c r="N31" s="647">
        <v>1</v>
      </c>
      <c r="O31" s="381"/>
      <c r="P31" s="379"/>
      <c r="Q31" s="379"/>
      <c r="R31" s="379"/>
      <c r="T31" s="702"/>
      <c r="U31" s="701"/>
      <c r="V31" s="700"/>
    </row>
    <row r="32" spans="1:22" ht="35.1" customHeight="1" x14ac:dyDescent="0.2">
      <c r="A32" s="82">
        <v>19</v>
      </c>
      <c r="B32" s="383" t="s">
        <v>284</v>
      </c>
      <c r="C32" s="379"/>
      <c r="D32" s="380" t="s">
        <v>1313</v>
      </c>
      <c r="E32" s="380" t="s">
        <v>1314</v>
      </c>
      <c r="F32" s="643" t="s">
        <v>1331</v>
      </c>
      <c r="G32" s="643">
        <v>1</v>
      </c>
      <c r="H32" s="648" t="s">
        <v>1337</v>
      </c>
      <c r="I32" s="829">
        <v>19.77</v>
      </c>
      <c r="J32" s="643" t="s">
        <v>1317</v>
      </c>
      <c r="K32" s="643">
        <v>1985</v>
      </c>
      <c r="L32" s="646">
        <v>19770000</v>
      </c>
      <c r="M32" s="643" t="s">
        <v>1318</v>
      </c>
      <c r="N32" s="647">
        <v>1</v>
      </c>
      <c r="O32" s="379"/>
      <c r="P32" s="379"/>
      <c r="Q32" s="379"/>
      <c r="R32" s="379"/>
      <c r="T32" s="697"/>
      <c r="U32" s="698"/>
      <c r="V32" s="699"/>
    </row>
    <row r="33" spans="1:22" ht="35.1" customHeight="1" x14ac:dyDescent="0.2">
      <c r="A33" s="82">
        <v>20</v>
      </c>
      <c r="B33" s="383" t="s">
        <v>284</v>
      </c>
      <c r="C33" s="379"/>
      <c r="D33" s="380" t="s">
        <v>1313</v>
      </c>
      <c r="E33" s="380" t="s">
        <v>1314</v>
      </c>
      <c r="F33" s="643"/>
      <c r="G33" s="643">
        <v>1</v>
      </c>
      <c r="H33" s="648" t="s">
        <v>1338</v>
      </c>
      <c r="I33" s="829">
        <v>14.14</v>
      </c>
      <c r="J33" s="643" t="s">
        <v>1317</v>
      </c>
      <c r="K33" s="643">
        <v>1985</v>
      </c>
      <c r="L33" s="646">
        <v>14140000</v>
      </c>
      <c r="M33" s="643" t="s">
        <v>1318</v>
      </c>
      <c r="N33" s="647">
        <v>1</v>
      </c>
      <c r="O33" s="381"/>
      <c r="P33" s="379"/>
      <c r="Q33" s="379"/>
      <c r="R33" s="379"/>
      <c r="T33" s="697"/>
      <c r="U33" s="698"/>
      <c r="V33" s="700"/>
    </row>
    <row r="34" spans="1:22" ht="35.1" customHeight="1" x14ac:dyDescent="0.2">
      <c r="A34" s="82">
        <v>21</v>
      </c>
      <c r="B34" s="383" t="s">
        <v>284</v>
      </c>
      <c r="C34" s="379"/>
      <c r="D34" s="380" t="s">
        <v>1313</v>
      </c>
      <c r="E34" s="380" t="s">
        <v>1314</v>
      </c>
      <c r="F34" s="643"/>
      <c r="G34" s="643">
        <v>1</v>
      </c>
      <c r="H34" s="645" t="s">
        <v>1339</v>
      </c>
      <c r="I34" s="829">
        <v>17.61</v>
      </c>
      <c r="J34" s="643" t="s">
        <v>1317</v>
      </c>
      <c r="K34" s="643">
        <v>1985</v>
      </c>
      <c r="L34" s="646">
        <v>17610000</v>
      </c>
      <c r="M34" s="643" t="s">
        <v>1318</v>
      </c>
      <c r="N34" s="647">
        <v>1</v>
      </c>
      <c r="O34" s="379"/>
      <c r="P34" s="379"/>
      <c r="Q34" s="379"/>
      <c r="R34" s="397">
        <v>75000000</v>
      </c>
      <c r="T34" s="697"/>
      <c r="U34" s="698"/>
      <c r="V34" s="700"/>
    </row>
    <row r="35" spans="1:22" ht="35.1" customHeight="1" x14ac:dyDescent="0.2">
      <c r="A35" s="82">
        <v>22</v>
      </c>
      <c r="B35" s="383" t="s">
        <v>284</v>
      </c>
      <c r="C35" s="379"/>
      <c r="D35" s="380" t="s">
        <v>1313</v>
      </c>
      <c r="E35" s="380" t="s">
        <v>1314</v>
      </c>
      <c r="F35" s="643"/>
      <c r="G35" s="643">
        <v>2</v>
      </c>
      <c r="H35" s="645" t="s">
        <v>1340</v>
      </c>
      <c r="I35" s="829">
        <v>59.21</v>
      </c>
      <c r="J35" s="643" t="s">
        <v>1317</v>
      </c>
      <c r="K35" s="643">
        <v>1985</v>
      </c>
      <c r="L35" s="646">
        <v>59210000</v>
      </c>
      <c r="M35" s="643" t="s">
        <v>1318</v>
      </c>
      <c r="N35" s="647">
        <v>1</v>
      </c>
      <c r="O35" s="381"/>
      <c r="P35" s="379"/>
      <c r="Q35" s="379"/>
      <c r="R35" s="379"/>
      <c r="T35" s="697"/>
      <c r="U35" s="698"/>
      <c r="V35" s="700"/>
    </row>
    <row r="36" spans="1:22" ht="35.1" customHeight="1" x14ac:dyDescent="0.2">
      <c r="A36" s="82">
        <v>23</v>
      </c>
      <c r="B36" s="383" t="s">
        <v>284</v>
      </c>
      <c r="C36" s="379"/>
      <c r="D36" s="380" t="s">
        <v>1313</v>
      </c>
      <c r="E36" s="380" t="s">
        <v>1314</v>
      </c>
      <c r="F36" s="643" t="s">
        <v>1336</v>
      </c>
      <c r="G36" s="643">
        <v>1</v>
      </c>
      <c r="H36" s="648" t="s">
        <v>1257</v>
      </c>
      <c r="I36" s="829">
        <v>19.170000000000002</v>
      </c>
      <c r="J36" s="643" t="s">
        <v>1317</v>
      </c>
      <c r="K36" s="643">
        <v>1985</v>
      </c>
      <c r="L36" s="649">
        <v>19170000</v>
      </c>
      <c r="M36" s="643" t="s">
        <v>1318</v>
      </c>
      <c r="N36" s="647">
        <v>1</v>
      </c>
      <c r="O36" s="379"/>
      <c r="P36" s="379"/>
      <c r="Q36" s="379"/>
      <c r="R36" s="395"/>
      <c r="T36" s="697"/>
      <c r="U36" s="698"/>
      <c r="V36" s="699"/>
    </row>
    <row r="37" spans="1:22" ht="35.1" customHeight="1" x14ac:dyDescent="0.2">
      <c r="A37" s="82">
        <v>24</v>
      </c>
      <c r="B37" s="383" t="s">
        <v>284</v>
      </c>
      <c r="C37" s="379"/>
      <c r="D37" s="380" t="s">
        <v>1313</v>
      </c>
      <c r="E37" s="380" t="s">
        <v>1314</v>
      </c>
      <c r="F37" s="643"/>
      <c r="G37" s="643">
        <v>1</v>
      </c>
      <c r="H37" s="648" t="s">
        <v>1260</v>
      </c>
      <c r="I37" s="829">
        <v>17.61</v>
      </c>
      <c r="J37" s="643" t="s">
        <v>1317</v>
      </c>
      <c r="K37" s="643">
        <v>1985</v>
      </c>
      <c r="L37" s="649">
        <v>17610000</v>
      </c>
      <c r="M37" s="643" t="s">
        <v>1318</v>
      </c>
      <c r="N37" s="647">
        <v>1</v>
      </c>
      <c r="O37" s="381"/>
      <c r="P37" s="379"/>
      <c r="Q37" s="379"/>
      <c r="R37" s="379"/>
      <c r="T37" s="697"/>
      <c r="U37" s="698"/>
      <c r="V37" s="700"/>
    </row>
    <row r="38" spans="1:22" ht="35.1" customHeight="1" x14ac:dyDescent="0.2">
      <c r="A38" s="82">
        <v>25</v>
      </c>
      <c r="B38" s="383" t="s">
        <v>284</v>
      </c>
      <c r="C38" s="379"/>
      <c r="D38" s="380" t="s">
        <v>1313</v>
      </c>
      <c r="E38" s="380" t="s">
        <v>1314</v>
      </c>
      <c r="F38" s="643"/>
      <c r="G38" s="643">
        <v>1</v>
      </c>
      <c r="H38" s="648" t="s">
        <v>1262</v>
      </c>
      <c r="I38" s="829">
        <v>16.68</v>
      </c>
      <c r="J38" s="643" t="s">
        <v>1317</v>
      </c>
      <c r="K38" s="643">
        <v>1985</v>
      </c>
      <c r="L38" s="649">
        <v>16680000</v>
      </c>
      <c r="M38" s="643" t="s">
        <v>1318</v>
      </c>
      <c r="N38" s="647">
        <v>1</v>
      </c>
      <c r="O38" s="379"/>
      <c r="P38" s="379"/>
      <c r="Q38" s="379"/>
      <c r="R38" s="379"/>
      <c r="T38" s="697"/>
      <c r="U38" s="698"/>
      <c r="V38" s="700"/>
    </row>
    <row r="39" spans="1:22" ht="35.1" customHeight="1" x14ac:dyDescent="0.2">
      <c r="A39" s="82">
        <v>26</v>
      </c>
      <c r="B39" s="383" t="s">
        <v>284</v>
      </c>
      <c r="C39" s="379"/>
      <c r="D39" s="380" t="s">
        <v>1313</v>
      </c>
      <c r="E39" s="380" t="s">
        <v>1314</v>
      </c>
      <c r="F39" s="643"/>
      <c r="G39" s="643">
        <v>1</v>
      </c>
      <c r="H39" s="648" t="s">
        <v>1265</v>
      </c>
      <c r="I39" s="829">
        <v>16.059999999999999</v>
      </c>
      <c r="J39" s="643" t="s">
        <v>1317</v>
      </c>
      <c r="K39" s="643">
        <v>1985</v>
      </c>
      <c r="L39" s="649">
        <v>16060000</v>
      </c>
      <c r="M39" s="643" t="s">
        <v>1318</v>
      </c>
      <c r="N39" s="647">
        <v>1</v>
      </c>
      <c r="O39" s="381"/>
      <c r="P39" s="379"/>
      <c r="Q39" s="379"/>
      <c r="R39" s="379"/>
      <c r="T39" s="697"/>
      <c r="U39" s="698"/>
      <c r="V39" s="700"/>
    </row>
    <row r="40" spans="1:22" ht="35.1" customHeight="1" x14ac:dyDescent="0.2">
      <c r="A40" s="82">
        <v>27</v>
      </c>
      <c r="B40" s="383" t="s">
        <v>284</v>
      </c>
      <c r="C40" s="379"/>
      <c r="D40" s="380" t="s">
        <v>1313</v>
      </c>
      <c r="E40" s="380" t="s">
        <v>1314</v>
      </c>
      <c r="F40" s="643"/>
      <c r="G40" s="643">
        <v>1</v>
      </c>
      <c r="H40" s="648" t="s">
        <v>1267</v>
      </c>
      <c r="I40" s="829">
        <v>12.43</v>
      </c>
      <c r="J40" s="643" t="s">
        <v>1317</v>
      </c>
      <c r="K40" s="643">
        <v>1985</v>
      </c>
      <c r="L40" s="649">
        <v>12430000</v>
      </c>
      <c r="M40" s="643" t="s">
        <v>1318</v>
      </c>
      <c r="N40" s="647">
        <v>1</v>
      </c>
      <c r="O40" s="379"/>
      <c r="P40" s="379"/>
      <c r="Q40" s="379"/>
      <c r="R40" s="379"/>
      <c r="T40" s="697"/>
      <c r="U40" s="698"/>
      <c r="V40" s="700"/>
    </row>
    <row r="41" spans="1:22" ht="35.1" customHeight="1" x14ac:dyDescent="0.2">
      <c r="A41" s="82">
        <v>28</v>
      </c>
      <c r="B41" s="383" t="s">
        <v>284</v>
      </c>
      <c r="C41" s="379"/>
      <c r="D41" s="380" t="s">
        <v>1313</v>
      </c>
      <c r="E41" s="380" t="s">
        <v>1314</v>
      </c>
      <c r="F41" s="643" t="s">
        <v>1341</v>
      </c>
      <c r="G41" s="643">
        <v>1</v>
      </c>
      <c r="H41" s="648" t="s">
        <v>1343</v>
      </c>
      <c r="I41" s="829">
        <v>94</v>
      </c>
      <c r="J41" s="643" t="s">
        <v>1317</v>
      </c>
      <c r="K41" s="643">
        <v>1985</v>
      </c>
      <c r="L41" s="646">
        <v>138783600</v>
      </c>
      <c r="M41" s="643" t="s">
        <v>1318</v>
      </c>
      <c r="N41" s="647">
        <v>1</v>
      </c>
      <c r="O41" s="381"/>
      <c r="P41" s="379"/>
      <c r="Q41" s="379"/>
      <c r="R41" s="379"/>
      <c r="T41" s="697"/>
      <c r="U41" s="698"/>
      <c r="V41" s="699"/>
    </row>
    <row r="42" spans="1:22" ht="35.1" customHeight="1" x14ac:dyDescent="0.2">
      <c r="A42" s="82">
        <v>29</v>
      </c>
      <c r="B42" s="383" t="s">
        <v>284</v>
      </c>
      <c r="C42" s="379"/>
      <c r="D42" s="380" t="s">
        <v>1313</v>
      </c>
      <c r="E42" s="380" t="s">
        <v>1314</v>
      </c>
      <c r="F42" s="643"/>
      <c r="G42" s="643">
        <v>2</v>
      </c>
      <c r="H42" s="648" t="s">
        <v>1344</v>
      </c>
      <c r="I42" s="829">
        <v>94</v>
      </c>
      <c r="J42" s="643" t="s">
        <v>1317</v>
      </c>
      <c r="K42" s="643">
        <v>1985</v>
      </c>
      <c r="L42" s="646">
        <v>187647500</v>
      </c>
      <c r="M42" s="643" t="s">
        <v>1318</v>
      </c>
      <c r="N42" s="647">
        <v>1</v>
      </c>
      <c r="O42" s="379"/>
      <c r="P42" s="379"/>
      <c r="Q42" s="379"/>
      <c r="R42" s="379"/>
      <c r="T42" s="697"/>
      <c r="U42" s="698"/>
      <c r="V42" s="700"/>
    </row>
    <row r="43" spans="1:22" ht="35.1" customHeight="1" x14ac:dyDescent="0.2">
      <c r="A43" s="82">
        <v>30</v>
      </c>
      <c r="B43" s="383" t="s">
        <v>284</v>
      </c>
      <c r="C43" s="379"/>
      <c r="D43" s="380" t="s">
        <v>1313</v>
      </c>
      <c r="E43" s="380" t="s">
        <v>1314</v>
      </c>
      <c r="F43" s="643"/>
      <c r="G43" s="643">
        <v>1</v>
      </c>
      <c r="H43" s="643" t="s">
        <v>1275</v>
      </c>
      <c r="I43" s="829">
        <v>6</v>
      </c>
      <c r="J43" s="643" t="s">
        <v>1317</v>
      </c>
      <c r="K43" s="643">
        <v>1985</v>
      </c>
      <c r="L43" s="643"/>
      <c r="M43" s="643" t="s">
        <v>1318</v>
      </c>
      <c r="N43" s="647">
        <v>1</v>
      </c>
      <c r="O43" s="379"/>
      <c r="P43" s="379"/>
      <c r="Q43" s="379"/>
      <c r="R43" s="379"/>
      <c r="T43" s="697"/>
      <c r="U43" s="698"/>
      <c r="V43" s="700"/>
    </row>
    <row r="44" spans="1:22" ht="35.1" customHeight="1" x14ac:dyDescent="0.2">
      <c r="A44" s="82">
        <v>31</v>
      </c>
      <c r="B44" s="383" t="s">
        <v>284</v>
      </c>
      <c r="C44" s="379"/>
      <c r="D44" s="380" t="s">
        <v>1313</v>
      </c>
      <c r="E44" s="380" t="s">
        <v>1314</v>
      </c>
      <c r="F44" s="643" t="s">
        <v>1342</v>
      </c>
      <c r="G44" s="643">
        <v>1</v>
      </c>
      <c r="H44" s="648" t="s">
        <v>1346</v>
      </c>
      <c r="I44" s="829">
        <v>6</v>
      </c>
      <c r="J44" s="643" t="s">
        <v>1317</v>
      </c>
      <c r="K44" s="643">
        <v>1985</v>
      </c>
      <c r="L44" s="643"/>
      <c r="M44" s="643" t="s">
        <v>1318</v>
      </c>
      <c r="N44" s="647">
        <v>1</v>
      </c>
      <c r="O44" s="379"/>
      <c r="P44" s="379"/>
      <c r="Q44" s="379"/>
      <c r="R44" s="379"/>
      <c r="T44" s="697"/>
      <c r="U44" s="703"/>
      <c r="V44" s="700"/>
    </row>
    <row r="45" spans="1:22" ht="35.1" customHeight="1" x14ac:dyDescent="0.2">
      <c r="A45" s="82">
        <v>32</v>
      </c>
      <c r="B45" s="383" t="s">
        <v>284</v>
      </c>
      <c r="C45" s="379"/>
      <c r="D45" s="380" t="s">
        <v>1313</v>
      </c>
      <c r="E45" s="380" t="s">
        <v>1314</v>
      </c>
      <c r="F45" s="643"/>
      <c r="G45" s="643">
        <v>1</v>
      </c>
      <c r="H45" s="648" t="s">
        <v>1345</v>
      </c>
      <c r="I45" s="829">
        <v>14</v>
      </c>
      <c r="J45" s="643" t="s">
        <v>1317</v>
      </c>
      <c r="K45" s="643">
        <v>1985</v>
      </c>
      <c r="L45" s="643"/>
      <c r="M45" s="643" t="s">
        <v>1318</v>
      </c>
      <c r="N45" s="647">
        <v>1</v>
      </c>
      <c r="O45" s="381"/>
      <c r="P45" s="379"/>
      <c r="Q45" s="379"/>
      <c r="R45" s="379"/>
      <c r="T45" s="700"/>
      <c r="U45" s="703"/>
      <c r="V45" s="700"/>
    </row>
    <row r="46" spans="1:22" ht="35.1" customHeight="1" x14ac:dyDescent="0.2">
      <c r="A46" s="82">
        <v>33</v>
      </c>
      <c r="B46" s="383" t="s">
        <v>284</v>
      </c>
      <c r="C46" s="379"/>
      <c r="D46" s="380" t="s">
        <v>1313</v>
      </c>
      <c r="E46" s="380" t="s">
        <v>1314</v>
      </c>
      <c r="F46" s="643"/>
      <c r="G46" s="643">
        <v>1</v>
      </c>
      <c r="H46" s="656" t="s">
        <v>1850</v>
      </c>
      <c r="I46" s="829">
        <v>94</v>
      </c>
      <c r="J46" s="643" t="s">
        <v>1317</v>
      </c>
      <c r="K46" s="643">
        <v>1985</v>
      </c>
      <c r="L46" s="646">
        <v>187647500</v>
      </c>
      <c r="M46" s="643" t="s">
        <v>1318</v>
      </c>
      <c r="N46" s="647">
        <v>1</v>
      </c>
      <c r="O46" s="381"/>
      <c r="P46" s="379"/>
      <c r="Q46" s="379"/>
      <c r="R46" s="704" t="s">
        <v>2164</v>
      </c>
      <c r="T46" s="700"/>
      <c r="U46" s="698"/>
      <c r="V46" s="699"/>
    </row>
    <row r="47" spans="1:22" ht="39.75" customHeight="1" x14ac:dyDescent="0.2">
      <c r="A47" s="82">
        <v>34</v>
      </c>
      <c r="B47" s="383" t="s">
        <v>284</v>
      </c>
      <c r="C47" s="379"/>
      <c r="D47" s="380" t="s">
        <v>1313</v>
      </c>
      <c r="E47" s="380" t="s">
        <v>1314</v>
      </c>
      <c r="F47" s="643" t="s">
        <v>1347</v>
      </c>
      <c r="G47" s="643">
        <v>1</v>
      </c>
      <c r="H47" s="653" t="s">
        <v>1355</v>
      </c>
      <c r="I47" s="829">
        <v>72</v>
      </c>
      <c r="J47" s="643" t="s">
        <v>1317</v>
      </c>
      <c r="K47" s="643">
        <v>1985</v>
      </c>
      <c r="L47" s="643"/>
      <c r="M47" s="643" t="s">
        <v>1350</v>
      </c>
      <c r="N47" s="647">
        <v>1</v>
      </c>
      <c r="O47" s="379"/>
      <c r="P47" s="379"/>
      <c r="Q47" s="379"/>
      <c r="R47" s="398">
        <v>90500000</v>
      </c>
      <c r="T47" s="700"/>
      <c r="U47" s="698"/>
      <c r="V47" s="699"/>
    </row>
    <row r="48" spans="1:22" ht="57" customHeight="1" x14ac:dyDescent="0.2">
      <c r="A48" s="82">
        <v>35</v>
      </c>
      <c r="B48" s="383" t="s">
        <v>284</v>
      </c>
      <c r="C48" s="379"/>
      <c r="D48" s="380" t="s">
        <v>1313</v>
      </c>
      <c r="E48" s="380" t="s">
        <v>1314</v>
      </c>
      <c r="F48" s="643"/>
      <c r="G48" s="643">
        <v>1</v>
      </c>
      <c r="H48" s="653" t="s">
        <v>1358</v>
      </c>
      <c r="I48" s="829">
        <v>72</v>
      </c>
      <c r="J48" s="643" t="s">
        <v>1317</v>
      </c>
      <c r="K48" s="643">
        <v>1985</v>
      </c>
      <c r="L48" s="643"/>
      <c r="M48" s="643" t="s">
        <v>1350</v>
      </c>
      <c r="N48" s="647">
        <v>1</v>
      </c>
      <c r="O48" s="381"/>
      <c r="P48" s="379"/>
      <c r="Q48" s="379"/>
      <c r="R48" s="399" t="s">
        <v>1851</v>
      </c>
      <c r="T48" s="700"/>
      <c r="U48" s="698"/>
      <c r="V48" s="700"/>
    </row>
    <row r="49" spans="1:22" ht="35.1" customHeight="1" x14ac:dyDescent="0.2">
      <c r="A49" s="82">
        <v>36</v>
      </c>
      <c r="B49" s="383" t="s">
        <v>284</v>
      </c>
      <c r="C49" s="379"/>
      <c r="D49" s="380" t="s">
        <v>1313</v>
      </c>
      <c r="E49" s="380" t="s">
        <v>1314</v>
      </c>
      <c r="F49" s="643"/>
      <c r="G49" s="643">
        <v>1</v>
      </c>
      <c r="H49" s="653" t="s">
        <v>1359</v>
      </c>
      <c r="I49" s="829">
        <v>72</v>
      </c>
      <c r="J49" s="643" t="s">
        <v>1317</v>
      </c>
      <c r="K49" s="643">
        <v>1985</v>
      </c>
      <c r="L49" s="643"/>
      <c r="M49" s="643" t="s">
        <v>1350</v>
      </c>
      <c r="N49" s="647">
        <v>1</v>
      </c>
      <c r="O49" s="379"/>
      <c r="P49" s="379"/>
      <c r="Q49" s="379"/>
      <c r="R49" s="379"/>
      <c r="T49" s="700"/>
      <c r="U49" s="698"/>
      <c r="V49" s="700"/>
    </row>
    <row r="50" spans="1:22" ht="35.1" customHeight="1" x14ac:dyDescent="0.2">
      <c r="A50" s="82">
        <v>37</v>
      </c>
      <c r="B50" s="383" t="s">
        <v>284</v>
      </c>
      <c r="C50" s="379"/>
      <c r="D50" s="380" t="s">
        <v>1313</v>
      </c>
      <c r="E50" s="380" t="s">
        <v>1314</v>
      </c>
      <c r="F50" s="643"/>
      <c r="G50" s="643">
        <v>1</v>
      </c>
      <c r="H50" s="653" t="s">
        <v>1360</v>
      </c>
      <c r="I50" s="829">
        <v>72</v>
      </c>
      <c r="J50" s="643" t="s">
        <v>1317</v>
      </c>
      <c r="K50" s="643">
        <v>1985</v>
      </c>
      <c r="L50" s="643"/>
      <c r="M50" s="643" t="s">
        <v>1350</v>
      </c>
      <c r="N50" s="647">
        <v>1</v>
      </c>
      <c r="O50" s="381"/>
      <c r="P50" s="379"/>
      <c r="Q50" s="379"/>
      <c r="R50" s="379"/>
      <c r="T50" s="700"/>
      <c r="U50" s="698"/>
      <c r="V50" s="700"/>
    </row>
    <row r="51" spans="1:22" ht="35.1" customHeight="1" x14ac:dyDescent="0.2">
      <c r="A51" s="82">
        <v>38</v>
      </c>
      <c r="B51" s="383" t="s">
        <v>284</v>
      </c>
      <c r="C51" s="379"/>
      <c r="D51" s="380" t="s">
        <v>1313</v>
      </c>
      <c r="E51" s="380" t="s">
        <v>1314</v>
      </c>
      <c r="F51" s="643"/>
      <c r="G51" s="643">
        <v>1</v>
      </c>
      <c r="H51" s="653" t="s">
        <v>1846</v>
      </c>
      <c r="I51" s="829">
        <v>72</v>
      </c>
      <c r="J51" s="643" t="s">
        <v>1317</v>
      </c>
      <c r="K51" s="643">
        <v>1985</v>
      </c>
      <c r="L51" s="643"/>
      <c r="M51" s="643" t="s">
        <v>1350</v>
      </c>
      <c r="N51" s="647">
        <v>1</v>
      </c>
      <c r="O51" s="379"/>
      <c r="P51" s="379"/>
      <c r="Q51" s="379"/>
      <c r="R51" s="379"/>
      <c r="T51" s="700"/>
      <c r="U51" s="698"/>
      <c r="V51" s="700"/>
    </row>
    <row r="52" spans="1:22" ht="35.1" customHeight="1" x14ac:dyDescent="0.2">
      <c r="A52" s="82">
        <v>39</v>
      </c>
      <c r="B52" s="383" t="s">
        <v>284</v>
      </c>
      <c r="C52" s="379"/>
      <c r="D52" s="380" t="s">
        <v>1313</v>
      </c>
      <c r="E52" s="380" t="s">
        <v>1314</v>
      </c>
      <c r="F52" s="643"/>
      <c r="G52" s="643">
        <v>1</v>
      </c>
      <c r="H52" s="654" t="s">
        <v>1351</v>
      </c>
      <c r="I52" s="829">
        <v>72</v>
      </c>
      <c r="J52" s="643" t="s">
        <v>1356</v>
      </c>
      <c r="K52" s="643">
        <v>2020</v>
      </c>
      <c r="L52" s="395">
        <v>266620000</v>
      </c>
      <c r="M52" s="643" t="s">
        <v>1350</v>
      </c>
      <c r="N52" s="647">
        <v>1</v>
      </c>
      <c r="O52" s="379"/>
      <c r="P52" s="379"/>
      <c r="Q52" s="379"/>
      <c r="R52" s="379"/>
      <c r="T52" s="700"/>
      <c r="U52" s="703"/>
      <c r="V52" s="700"/>
    </row>
    <row r="53" spans="1:22" ht="35.1" customHeight="1" x14ac:dyDescent="0.2">
      <c r="A53" s="82">
        <v>40</v>
      </c>
      <c r="B53" s="383" t="s">
        <v>284</v>
      </c>
      <c r="C53" s="379"/>
      <c r="D53" s="380" t="s">
        <v>1313</v>
      </c>
      <c r="E53" s="380" t="s">
        <v>1314</v>
      </c>
      <c r="F53" s="643"/>
      <c r="G53" s="643">
        <v>2</v>
      </c>
      <c r="H53" s="655" t="s">
        <v>1352</v>
      </c>
      <c r="I53" s="829">
        <v>72</v>
      </c>
      <c r="J53" s="643" t="s">
        <v>1356</v>
      </c>
      <c r="K53" s="643">
        <v>2019</v>
      </c>
      <c r="L53" s="395">
        <v>232690000</v>
      </c>
      <c r="M53" s="643" t="s">
        <v>1357</v>
      </c>
      <c r="N53" s="647">
        <v>1</v>
      </c>
      <c r="O53" s="381"/>
      <c r="P53" s="379"/>
      <c r="Q53" s="379"/>
      <c r="R53" s="88">
        <v>465380000</v>
      </c>
      <c r="T53" s="700"/>
      <c r="U53" s="703"/>
      <c r="V53" s="700"/>
    </row>
    <row r="54" spans="1:22" ht="35.1" customHeight="1" x14ac:dyDescent="0.2">
      <c r="A54" s="82">
        <v>41</v>
      </c>
      <c r="B54" s="383" t="s">
        <v>284</v>
      </c>
      <c r="C54" s="379"/>
      <c r="D54" s="380" t="s">
        <v>1313</v>
      </c>
      <c r="E54" s="380" t="s">
        <v>1314</v>
      </c>
      <c r="F54" s="643"/>
      <c r="G54" s="643">
        <v>2</v>
      </c>
      <c r="H54" s="643" t="s">
        <v>1354</v>
      </c>
      <c r="I54" s="829">
        <v>72</v>
      </c>
      <c r="J54" s="643"/>
      <c r="K54" s="643">
        <v>2019</v>
      </c>
      <c r="L54" s="643"/>
      <c r="M54" s="643" t="s">
        <v>1350</v>
      </c>
      <c r="N54" s="647">
        <v>1</v>
      </c>
      <c r="O54" s="379"/>
      <c r="P54" s="379"/>
      <c r="Q54" s="379"/>
      <c r="R54" s="379"/>
      <c r="T54" s="700"/>
      <c r="U54" s="703"/>
      <c r="V54" s="700"/>
    </row>
    <row r="55" spans="1:22" ht="35.1" customHeight="1" x14ac:dyDescent="0.2">
      <c r="A55" s="82">
        <v>42</v>
      </c>
      <c r="B55" s="383" t="s">
        <v>284</v>
      </c>
      <c r="C55" s="379"/>
      <c r="D55" s="380" t="s">
        <v>1313</v>
      </c>
      <c r="E55" s="380" t="s">
        <v>1314</v>
      </c>
      <c r="F55" s="643"/>
      <c r="G55" s="643">
        <v>2</v>
      </c>
      <c r="H55" s="655" t="s">
        <v>1348</v>
      </c>
      <c r="I55" s="829">
        <v>72</v>
      </c>
      <c r="J55" s="643" t="s">
        <v>1356</v>
      </c>
      <c r="K55" s="643">
        <v>2019</v>
      </c>
      <c r="L55" s="395">
        <v>232690000</v>
      </c>
      <c r="M55" s="643" t="s">
        <v>1357</v>
      </c>
      <c r="N55" s="647">
        <v>1</v>
      </c>
      <c r="O55" s="381"/>
      <c r="P55" s="379"/>
      <c r="Q55" s="379"/>
      <c r="R55" s="379"/>
      <c r="T55" s="700"/>
      <c r="U55" s="703"/>
      <c r="V55" s="700"/>
    </row>
    <row r="56" spans="1:22" ht="35.1" customHeight="1" x14ac:dyDescent="0.2">
      <c r="A56" s="82">
        <v>43</v>
      </c>
      <c r="B56" s="383" t="s">
        <v>284</v>
      </c>
      <c r="C56" s="379"/>
      <c r="D56" s="380" t="s">
        <v>1313</v>
      </c>
      <c r="E56" s="380" t="s">
        <v>1314</v>
      </c>
      <c r="F56" s="643"/>
      <c r="G56" s="643">
        <v>2</v>
      </c>
      <c r="H56" s="643" t="s">
        <v>1353</v>
      </c>
      <c r="I56" s="829">
        <v>72</v>
      </c>
      <c r="J56" s="643"/>
      <c r="K56" s="643">
        <v>2019</v>
      </c>
      <c r="L56" s="643"/>
      <c r="M56" s="643" t="s">
        <v>1350</v>
      </c>
      <c r="N56" s="647">
        <v>1</v>
      </c>
      <c r="O56" s="379"/>
      <c r="P56" s="379"/>
      <c r="Q56" s="379"/>
      <c r="R56" s="379"/>
      <c r="T56" s="700"/>
      <c r="U56" s="703"/>
      <c r="V56" s="700"/>
    </row>
    <row r="57" spans="1:22" ht="35.1" customHeight="1" x14ac:dyDescent="0.2">
      <c r="A57" s="82">
        <v>44</v>
      </c>
      <c r="B57" s="383" t="s">
        <v>284</v>
      </c>
      <c r="C57" s="379"/>
      <c r="D57" s="380" t="s">
        <v>1313</v>
      </c>
      <c r="E57" s="380" t="s">
        <v>1314</v>
      </c>
      <c r="F57" s="643"/>
      <c r="G57" s="643">
        <v>2</v>
      </c>
      <c r="H57" s="643" t="s">
        <v>1294</v>
      </c>
      <c r="I57" s="829">
        <v>16</v>
      </c>
      <c r="J57" s="643" t="s">
        <v>1356</v>
      </c>
      <c r="K57" s="643">
        <v>2019</v>
      </c>
      <c r="L57" s="395">
        <v>141558700</v>
      </c>
      <c r="M57" s="643" t="s">
        <v>1318</v>
      </c>
      <c r="N57" s="647">
        <v>1</v>
      </c>
      <c r="O57" s="379"/>
      <c r="P57" s="379"/>
      <c r="Q57" s="379"/>
      <c r="R57" s="379"/>
      <c r="T57" s="700"/>
      <c r="U57" s="703"/>
      <c r="V57" s="699"/>
    </row>
    <row r="58" spans="1:22" ht="35.1" customHeight="1" x14ac:dyDescent="0.2">
      <c r="A58" s="82">
        <v>45</v>
      </c>
      <c r="B58" s="383" t="s">
        <v>284</v>
      </c>
      <c r="C58" s="379"/>
      <c r="D58" s="380" t="s">
        <v>1313</v>
      </c>
      <c r="E58" s="380" t="s">
        <v>1314</v>
      </c>
      <c r="F58" s="643" t="s">
        <v>1349</v>
      </c>
      <c r="G58" s="643">
        <v>1</v>
      </c>
      <c r="H58" s="656" t="s">
        <v>1364</v>
      </c>
      <c r="I58" s="829">
        <v>72</v>
      </c>
      <c r="J58" s="643" t="s">
        <v>1363</v>
      </c>
      <c r="K58" s="643">
        <v>1987</v>
      </c>
      <c r="L58" s="646">
        <v>71617000</v>
      </c>
      <c r="M58" s="643" t="s">
        <v>1350</v>
      </c>
      <c r="N58" s="647">
        <v>1</v>
      </c>
      <c r="O58" s="381"/>
      <c r="P58" s="379"/>
      <c r="Q58" s="379"/>
      <c r="R58" s="401">
        <v>281056250</v>
      </c>
      <c r="T58" s="700"/>
      <c r="U58" s="703"/>
      <c r="V58" s="700"/>
    </row>
    <row r="59" spans="1:22" ht="35.1" customHeight="1" x14ac:dyDescent="0.2">
      <c r="A59" s="82">
        <v>46</v>
      </c>
      <c r="B59" s="383" t="s">
        <v>284</v>
      </c>
      <c r="C59" s="379"/>
      <c r="D59" s="380" t="s">
        <v>1313</v>
      </c>
      <c r="E59" s="380" t="s">
        <v>1314</v>
      </c>
      <c r="F59" s="643"/>
      <c r="G59" s="643">
        <v>1</v>
      </c>
      <c r="H59" s="656" t="s">
        <v>1365</v>
      </c>
      <c r="I59" s="829">
        <v>72</v>
      </c>
      <c r="J59" s="643" t="s">
        <v>1363</v>
      </c>
      <c r="K59" s="643">
        <v>1987</v>
      </c>
      <c r="L59" s="646">
        <v>72250000</v>
      </c>
      <c r="M59" s="643" t="s">
        <v>1350</v>
      </c>
      <c r="N59" s="647">
        <v>1</v>
      </c>
      <c r="O59" s="379"/>
      <c r="P59" s="379"/>
      <c r="Q59" s="379"/>
      <c r="R59" s="704" t="s">
        <v>2164</v>
      </c>
      <c r="T59" s="700"/>
      <c r="U59" s="703"/>
      <c r="V59" s="700"/>
    </row>
    <row r="60" spans="1:22" ht="35.1" customHeight="1" x14ac:dyDescent="0.2">
      <c r="A60" s="82">
        <v>47</v>
      </c>
      <c r="B60" s="383" t="s">
        <v>284</v>
      </c>
      <c r="C60" s="379"/>
      <c r="D60" s="380" t="s">
        <v>1313</v>
      </c>
      <c r="E60" s="380" t="s">
        <v>1314</v>
      </c>
      <c r="F60" s="643"/>
      <c r="G60" s="643">
        <v>1</v>
      </c>
      <c r="H60" s="656" t="s">
        <v>1849</v>
      </c>
      <c r="I60" s="829">
        <v>72</v>
      </c>
      <c r="J60" s="643" t="s">
        <v>1363</v>
      </c>
      <c r="K60" s="643">
        <v>1987</v>
      </c>
      <c r="L60" s="646">
        <v>72250000</v>
      </c>
      <c r="M60" s="643" t="s">
        <v>1350</v>
      </c>
      <c r="N60" s="647">
        <v>1</v>
      </c>
      <c r="O60" s="381"/>
      <c r="P60" s="379"/>
      <c r="Q60" s="379"/>
      <c r="R60" s="704" t="s">
        <v>2164</v>
      </c>
      <c r="T60" s="700"/>
      <c r="U60" s="703"/>
      <c r="V60" s="700"/>
    </row>
    <row r="61" spans="1:22" ht="35.1" customHeight="1" x14ac:dyDescent="0.2">
      <c r="A61" s="82">
        <v>48</v>
      </c>
      <c r="B61" s="383" t="s">
        <v>284</v>
      </c>
      <c r="C61" s="379"/>
      <c r="D61" s="380" t="s">
        <v>1313</v>
      </c>
      <c r="E61" s="380" t="s">
        <v>1314</v>
      </c>
      <c r="F61" s="643"/>
      <c r="G61" s="643">
        <v>1</v>
      </c>
      <c r="H61" s="656" t="s">
        <v>1366</v>
      </c>
      <c r="I61" s="829">
        <v>72</v>
      </c>
      <c r="J61" s="643" t="s">
        <v>1363</v>
      </c>
      <c r="K61" s="643">
        <v>1987</v>
      </c>
      <c r="L61" s="646">
        <v>72250000</v>
      </c>
      <c r="M61" s="643" t="s">
        <v>1350</v>
      </c>
      <c r="N61" s="647">
        <v>1</v>
      </c>
      <c r="O61" s="379"/>
      <c r="P61" s="379"/>
      <c r="Q61" s="379"/>
      <c r="R61" s="704" t="s">
        <v>2164</v>
      </c>
      <c r="T61" s="700"/>
      <c r="U61" s="703"/>
      <c r="V61" s="700"/>
    </row>
    <row r="62" spans="1:22" ht="35.1" customHeight="1" x14ac:dyDescent="0.2">
      <c r="A62" s="82">
        <v>49</v>
      </c>
      <c r="B62" s="383" t="s">
        <v>284</v>
      </c>
      <c r="C62" s="379"/>
      <c r="D62" s="380" t="s">
        <v>1313</v>
      </c>
      <c r="E62" s="380" t="s">
        <v>1314</v>
      </c>
      <c r="F62" s="643"/>
      <c r="G62" s="643">
        <v>1</v>
      </c>
      <c r="H62" s="656" t="s">
        <v>1380</v>
      </c>
      <c r="I62" s="829">
        <v>72</v>
      </c>
      <c r="J62" s="643" t="s">
        <v>1363</v>
      </c>
      <c r="K62" s="643">
        <v>1987</v>
      </c>
      <c r="L62" s="646">
        <v>72250000</v>
      </c>
      <c r="M62" s="643" t="s">
        <v>1350</v>
      </c>
      <c r="N62" s="647">
        <v>1</v>
      </c>
      <c r="O62" s="381"/>
      <c r="P62" s="379"/>
      <c r="Q62" s="379"/>
      <c r="R62" s="704" t="s">
        <v>2164</v>
      </c>
      <c r="T62" s="700"/>
      <c r="U62" s="698"/>
      <c r="V62" s="699"/>
    </row>
    <row r="63" spans="1:22" ht="35.1" customHeight="1" x14ac:dyDescent="0.2">
      <c r="A63" s="82">
        <v>50</v>
      </c>
      <c r="B63" s="383" t="s">
        <v>284</v>
      </c>
      <c r="C63" s="379"/>
      <c r="D63" s="380" t="s">
        <v>1313</v>
      </c>
      <c r="E63" s="380" t="s">
        <v>1314</v>
      </c>
      <c r="F63" s="643"/>
      <c r="G63" s="643">
        <v>1</v>
      </c>
      <c r="H63" s="656" t="s">
        <v>1381</v>
      </c>
      <c r="I63" s="829">
        <v>72</v>
      </c>
      <c r="J63" s="643" t="s">
        <v>1363</v>
      </c>
      <c r="K63" s="643">
        <v>1987</v>
      </c>
      <c r="L63" s="646">
        <v>72250000</v>
      </c>
      <c r="M63" s="643" t="s">
        <v>1350</v>
      </c>
      <c r="N63" s="647">
        <v>1</v>
      </c>
      <c r="O63" s="379"/>
      <c r="P63" s="379"/>
      <c r="Q63" s="379"/>
      <c r="R63" s="704" t="s">
        <v>2164</v>
      </c>
      <c r="T63" s="700"/>
      <c r="U63" s="698"/>
      <c r="V63" s="700"/>
    </row>
    <row r="64" spans="1:22" ht="35.1" customHeight="1" x14ac:dyDescent="0.2">
      <c r="A64" s="82">
        <v>51</v>
      </c>
      <c r="B64" s="383" t="s">
        <v>284</v>
      </c>
      <c r="C64" s="379"/>
      <c r="D64" s="380" t="s">
        <v>1313</v>
      </c>
      <c r="E64" s="380" t="s">
        <v>1314</v>
      </c>
      <c r="F64" s="643"/>
      <c r="G64" s="643">
        <v>1</v>
      </c>
      <c r="H64" s="656" t="s">
        <v>1382</v>
      </c>
      <c r="I64" s="829">
        <v>72</v>
      </c>
      <c r="J64" s="643" t="s">
        <v>1363</v>
      </c>
      <c r="K64" s="643">
        <v>1987</v>
      </c>
      <c r="L64" s="646">
        <v>72250000</v>
      </c>
      <c r="M64" s="643" t="s">
        <v>1350</v>
      </c>
      <c r="N64" s="647">
        <v>1</v>
      </c>
      <c r="O64" s="381"/>
      <c r="P64" s="379"/>
      <c r="Q64" s="379"/>
      <c r="R64" s="704" t="s">
        <v>2164</v>
      </c>
      <c r="T64" s="700"/>
      <c r="U64" s="698"/>
      <c r="V64" s="700"/>
    </row>
    <row r="65" spans="1:22" ht="35.1" customHeight="1" x14ac:dyDescent="0.2">
      <c r="A65" s="82">
        <v>52</v>
      </c>
      <c r="B65" s="383" t="s">
        <v>284</v>
      </c>
      <c r="C65" s="379"/>
      <c r="D65" s="380" t="s">
        <v>1313</v>
      </c>
      <c r="E65" s="380" t="s">
        <v>1314</v>
      </c>
      <c r="F65" s="643"/>
      <c r="G65" s="643">
        <v>1</v>
      </c>
      <c r="H65" s="656" t="s">
        <v>1848</v>
      </c>
      <c r="I65" s="829">
        <v>72</v>
      </c>
      <c r="J65" s="643" t="s">
        <v>1363</v>
      </c>
      <c r="K65" s="643">
        <v>1987</v>
      </c>
      <c r="L65" s="646">
        <v>72250000</v>
      </c>
      <c r="M65" s="643" t="s">
        <v>1350</v>
      </c>
      <c r="N65" s="647">
        <v>1</v>
      </c>
      <c r="O65" s="379"/>
      <c r="P65" s="379"/>
      <c r="Q65" s="379"/>
      <c r="R65" s="704" t="s">
        <v>2164</v>
      </c>
      <c r="T65" s="700"/>
      <c r="U65" s="703"/>
      <c r="V65" s="700"/>
    </row>
    <row r="66" spans="1:22" ht="35.1" customHeight="1" x14ac:dyDescent="0.2">
      <c r="A66" s="82">
        <v>53</v>
      </c>
      <c r="B66" s="383" t="s">
        <v>284</v>
      </c>
      <c r="C66" s="379"/>
      <c r="D66" s="380" t="s">
        <v>1313</v>
      </c>
      <c r="E66" s="380" t="s">
        <v>1314</v>
      </c>
      <c r="F66" s="643" t="s">
        <v>1361</v>
      </c>
      <c r="G66" s="643">
        <v>1</v>
      </c>
      <c r="H66" s="643" t="s">
        <v>1368</v>
      </c>
      <c r="I66" s="829">
        <v>7.62</v>
      </c>
      <c r="J66" s="643" t="s">
        <v>1363</v>
      </c>
      <c r="K66" s="643">
        <v>1987</v>
      </c>
      <c r="L66" s="646">
        <v>3810000</v>
      </c>
      <c r="M66" s="643" t="s">
        <v>1318</v>
      </c>
      <c r="N66" s="647">
        <v>1</v>
      </c>
      <c r="O66" s="381"/>
      <c r="P66" s="379"/>
      <c r="Q66" s="379"/>
      <c r="R66" s="379"/>
      <c r="T66" s="700"/>
      <c r="U66" s="703"/>
      <c r="V66" s="699"/>
    </row>
    <row r="67" spans="1:22" ht="35.1" customHeight="1" x14ac:dyDescent="0.2">
      <c r="A67" s="82">
        <v>54</v>
      </c>
      <c r="B67" s="383" t="s">
        <v>284</v>
      </c>
      <c r="C67" s="379"/>
      <c r="D67" s="380" t="s">
        <v>1313</v>
      </c>
      <c r="E67" s="380" t="s">
        <v>1314</v>
      </c>
      <c r="F67" s="643"/>
      <c r="G67" s="643">
        <v>1</v>
      </c>
      <c r="H67" s="643" t="s">
        <v>1369</v>
      </c>
      <c r="I67" s="829">
        <v>8.2100000000000009</v>
      </c>
      <c r="J67" s="643" t="s">
        <v>1363</v>
      </c>
      <c r="K67" s="643">
        <v>1987</v>
      </c>
      <c r="L67" s="646">
        <v>4105000</v>
      </c>
      <c r="M67" s="643" t="s">
        <v>1318</v>
      </c>
      <c r="N67" s="647">
        <v>1</v>
      </c>
      <c r="O67" s="379"/>
      <c r="P67" s="379"/>
      <c r="Q67" s="379"/>
      <c r="R67" s="379"/>
      <c r="T67" s="697"/>
      <c r="U67" s="703"/>
      <c r="V67" s="699"/>
    </row>
    <row r="68" spans="1:22" ht="35.1" customHeight="1" x14ac:dyDescent="0.2">
      <c r="A68" s="82">
        <v>55</v>
      </c>
      <c r="B68" s="383" t="s">
        <v>284</v>
      </c>
      <c r="C68" s="379"/>
      <c r="D68" s="380" t="s">
        <v>1313</v>
      </c>
      <c r="E68" s="380" t="s">
        <v>1314</v>
      </c>
      <c r="F68" s="643"/>
      <c r="G68" s="643">
        <v>1</v>
      </c>
      <c r="H68" s="643" t="s">
        <v>1370</v>
      </c>
      <c r="I68" s="829">
        <v>40</v>
      </c>
      <c r="J68" s="643" t="s">
        <v>1363</v>
      </c>
      <c r="K68" s="643">
        <v>1987</v>
      </c>
      <c r="L68" s="646">
        <v>16480000</v>
      </c>
      <c r="M68" s="643" t="s">
        <v>1318</v>
      </c>
      <c r="N68" s="647">
        <v>1</v>
      </c>
      <c r="O68" s="381"/>
      <c r="P68" s="379"/>
      <c r="Q68" s="379"/>
      <c r="R68" s="379"/>
      <c r="T68" s="697"/>
      <c r="U68" s="703"/>
      <c r="V68" s="699"/>
    </row>
    <row r="69" spans="1:22" ht="35.1" customHeight="1" x14ac:dyDescent="0.2">
      <c r="A69" s="82">
        <v>56</v>
      </c>
      <c r="B69" s="383" t="s">
        <v>284</v>
      </c>
      <c r="C69" s="379"/>
      <c r="D69" s="380" t="s">
        <v>1313</v>
      </c>
      <c r="E69" s="380" t="s">
        <v>1314</v>
      </c>
      <c r="F69" s="643"/>
      <c r="G69" s="643">
        <v>1</v>
      </c>
      <c r="H69" s="643" t="s">
        <v>1371</v>
      </c>
      <c r="I69" s="829">
        <v>13.12</v>
      </c>
      <c r="J69" s="643" t="s">
        <v>1363</v>
      </c>
      <c r="K69" s="643">
        <v>1987</v>
      </c>
      <c r="L69" s="646">
        <v>13120000</v>
      </c>
      <c r="M69" s="643" t="s">
        <v>1318</v>
      </c>
      <c r="N69" s="647">
        <v>1</v>
      </c>
      <c r="O69" s="379"/>
      <c r="P69" s="379"/>
      <c r="Q69" s="379"/>
      <c r="R69" s="379"/>
      <c r="T69" s="697"/>
      <c r="U69" s="703"/>
      <c r="V69" s="699"/>
    </row>
    <row r="70" spans="1:22" ht="35.1" customHeight="1" x14ac:dyDescent="0.2">
      <c r="A70" s="82">
        <v>57</v>
      </c>
      <c r="B70" s="383" t="s">
        <v>284</v>
      </c>
      <c r="C70" s="379"/>
      <c r="D70" s="380" t="s">
        <v>1313</v>
      </c>
      <c r="E70" s="380" t="s">
        <v>1314</v>
      </c>
      <c r="F70" s="643" t="s">
        <v>1367</v>
      </c>
      <c r="G70" s="643">
        <v>1</v>
      </c>
      <c r="H70" s="643" t="s">
        <v>1373</v>
      </c>
      <c r="I70" s="829">
        <v>15.26</v>
      </c>
      <c r="J70" s="643" t="s">
        <v>1363</v>
      </c>
      <c r="K70" s="643">
        <v>1987</v>
      </c>
      <c r="L70" s="646">
        <v>15260000</v>
      </c>
      <c r="M70" s="643" t="s">
        <v>1318</v>
      </c>
      <c r="N70" s="647">
        <v>1</v>
      </c>
      <c r="O70" s="381"/>
      <c r="P70" s="379"/>
      <c r="Q70" s="379"/>
      <c r="R70" s="379"/>
      <c r="T70" s="697"/>
      <c r="U70" s="703"/>
      <c r="V70" s="699"/>
    </row>
    <row r="71" spans="1:22" ht="35.1" customHeight="1" x14ac:dyDescent="0.2">
      <c r="A71" s="82">
        <v>58</v>
      </c>
      <c r="B71" s="383" t="s">
        <v>284</v>
      </c>
      <c r="C71" s="379"/>
      <c r="D71" s="380" t="s">
        <v>1313</v>
      </c>
      <c r="E71" s="380" t="s">
        <v>1314</v>
      </c>
      <c r="F71" s="643" t="s">
        <v>1372</v>
      </c>
      <c r="G71" s="643">
        <v>1</v>
      </c>
      <c r="H71" s="648" t="s">
        <v>1375</v>
      </c>
      <c r="I71" s="829">
        <v>13.11</v>
      </c>
      <c r="J71" s="643" t="s">
        <v>1363</v>
      </c>
      <c r="K71" s="643">
        <v>1987</v>
      </c>
      <c r="L71" s="646">
        <v>13110000</v>
      </c>
      <c r="M71" s="643" t="s">
        <v>1318</v>
      </c>
      <c r="N71" s="647">
        <v>1</v>
      </c>
      <c r="O71" s="379"/>
      <c r="P71" s="379"/>
      <c r="Q71" s="379"/>
      <c r="R71" s="379"/>
      <c r="T71" s="697"/>
      <c r="U71" s="703"/>
      <c r="V71" s="699"/>
    </row>
    <row r="72" spans="1:22" ht="35.1" customHeight="1" x14ac:dyDescent="0.2">
      <c r="A72" s="82">
        <v>59</v>
      </c>
      <c r="B72" s="383" t="s">
        <v>284</v>
      </c>
      <c r="C72" s="379"/>
      <c r="D72" s="380" t="s">
        <v>1313</v>
      </c>
      <c r="E72" s="380" t="s">
        <v>1314</v>
      </c>
      <c r="F72" s="643"/>
      <c r="G72" s="643">
        <v>1</v>
      </c>
      <c r="H72" s="648" t="s">
        <v>1376</v>
      </c>
      <c r="I72" s="829">
        <v>6.74</v>
      </c>
      <c r="J72" s="643" t="s">
        <v>1363</v>
      </c>
      <c r="K72" s="643">
        <v>1987</v>
      </c>
      <c r="L72" s="646">
        <v>3370000</v>
      </c>
      <c r="M72" s="643" t="s">
        <v>1318</v>
      </c>
      <c r="N72" s="647">
        <v>1</v>
      </c>
      <c r="O72" s="381"/>
      <c r="P72" s="379"/>
      <c r="Q72" s="379"/>
      <c r="R72" s="379"/>
      <c r="T72" s="700"/>
      <c r="U72" s="703"/>
      <c r="V72" s="699"/>
    </row>
    <row r="73" spans="1:22" ht="35.1" customHeight="1" x14ac:dyDescent="0.2">
      <c r="A73" s="82">
        <v>60</v>
      </c>
      <c r="B73" s="383" t="s">
        <v>284</v>
      </c>
      <c r="C73" s="379"/>
      <c r="D73" s="380" t="s">
        <v>1313</v>
      </c>
      <c r="E73" s="380" t="s">
        <v>1314</v>
      </c>
      <c r="F73" s="643" t="s">
        <v>1374</v>
      </c>
      <c r="G73" s="643">
        <v>1</v>
      </c>
      <c r="H73" s="648" t="s">
        <v>1378</v>
      </c>
      <c r="I73" s="829">
        <v>28.2</v>
      </c>
      <c r="J73" s="643" t="s">
        <v>1363</v>
      </c>
      <c r="K73" s="643">
        <v>1987</v>
      </c>
      <c r="L73" s="646">
        <v>28200000</v>
      </c>
      <c r="M73" s="643" t="s">
        <v>1318</v>
      </c>
      <c r="N73" s="647">
        <v>1</v>
      </c>
      <c r="O73" s="379"/>
      <c r="P73" s="379"/>
      <c r="Q73" s="379"/>
      <c r="R73" s="382"/>
      <c r="T73" s="700"/>
      <c r="U73" s="703"/>
      <c r="V73" s="699"/>
    </row>
    <row r="74" spans="1:22" ht="35.1" customHeight="1" x14ac:dyDescent="0.2">
      <c r="A74" s="82">
        <v>61</v>
      </c>
      <c r="B74" s="383" t="s">
        <v>284</v>
      </c>
      <c r="C74" s="379"/>
      <c r="D74" s="380" t="s">
        <v>1313</v>
      </c>
      <c r="E74" s="380" t="s">
        <v>1314</v>
      </c>
      <c r="F74" s="643"/>
      <c r="G74" s="643">
        <v>1</v>
      </c>
      <c r="H74" s="648" t="s">
        <v>1209</v>
      </c>
      <c r="I74" s="829">
        <v>15.1</v>
      </c>
      <c r="J74" s="643" t="s">
        <v>1363</v>
      </c>
      <c r="K74" s="643">
        <v>1987</v>
      </c>
      <c r="L74" s="646">
        <v>15100000</v>
      </c>
      <c r="M74" s="643" t="s">
        <v>1318</v>
      </c>
      <c r="N74" s="647">
        <v>1</v>
      </c>
      <c r="O74" s="381"/>
      <c r="P74" s="379"/>
      <c r="Q74" s="379"/>
      <c r="R74" s="379"/>
      <c r="T74" s="700"/>
      <c r="U74" s="703"/>
      <c r="V74" s="699"/>
    </row>
    <row r="75" spans="1:22" ht="35.1" customHeight="1" x14ac:dyDescent="0.2">
      <c r="A75" s="82">
        <v>62</v>
      </c>
      <c r="B75" s="383" t="s">
        <v>284</v>
      </c>
      <c r="C75" s="379"/>
      <c r="D75" s="380" t="s">
        <v>1313</v>
      </c>
      <c r="E75" s="380" t="s">
        <v>1314</v>
      </c>
      <c r="F75" s="643"/>
      <c r="G75" s="643">
        <v>1</v>
      </c>
      <c r="H75" s="648" t="s">
        <v>1211</v>
      </c>
      <c r="I75" s="829">
        <v>204.6</v>
      </c>
      <c r="J75" s="643" t="s">
        <v>1363</v>
      </c>
      <c r="K75" s="643">
        <v>1987</v>
      </c>
      <c r="L75" s="646">
        <v>204600000</v>
      </c>
      <c r="M75" s="643" t="s">
        <v>1318</v>
      </c>
      <c r="N75" s="647">
        <v>1</v>
      </c>
      <c r="O75" s="379"/>
      <c r="P75" s="379"/>
      <c r="Q75" s="379"/>
      <c r="R75" s="379"/>
      <c r="T75" s="700"/>
      <c r="U75" s="703"/>
      <c r="V75" s="699"/>
    </row>
    <row r="76" spans="1:22" ht="35.1" customHeight="1" x14ac:dyDescent="0.2">
      <c r="A76" s="82">
        <v>63</v>
      </c>
      <c r="B76" s="383" t="s">
        <v>284</v>
      </c>
      <c r="C76" s="379"/>
      <c r="D76" s="380" t="s">
        <v>1313</v>
      </c>
      <c r="E76" s="380" t="s">
        <v>1314</v>
      </c>
      <c r="F76" s="643" t="s">
        <v>1377</v>
      </c>
      <c r="G76" s="643">
        <v>1</v>
      </c>
      <c r="H76" s="732" t="s">
        <v>1362</v>
      </c>
      <c r="I76" s="829">
        <v>72</v>
      </c>
      <c r="J76" s="643" t="s">
        <v>1363</v>
      </c>
      <c r="K76" s="643">
        <v>1987</v>
      </c>
      <c r="L76" s="646">
        <v>64800000</v>
      </c>
      <c r="M76" s="643" t="s">
        <v>1318</v>
      </c>
      <c r="N76" s="647">
        <v>1</v>
      </c>
      <c r="O76" s="381"/>
      <c r="P76" s="379"/>
      <c r="Q76" s="379"/>
      <c r="R76" s="704" t="s">
        <v>2165</v>
      </c>
      <c r="T76" s="700"/>
      <c r="U76" s="703"/>
      <c r="V76" s="699"/>
    </row>
    <row r="77" spans="1:22" ht="35.1" customHeight="1" x14ac:dyDescent="0.2">
      <c r="A77" s="82">
        <v>64</v>
      </c>
      <c r="B77" s="383" t="s">
        <v>284</v>
      </c>
      <c r="C77" s="379"/>
      <c r="D77" s="380" t="s">
        <v>1313</v>
      </c>
      <c r="E77" s="380" t="s">
        <v>1314</v>
      </c>
      <c r="F77" s="643"/>
      <c r="G77" s="643">
        <v>1</v>
      </c>
      <c r="H77" s="732" t="s">
        <v>1384</v>
      </c>
      <c r="I77" s="829">
        <v>72</v>
      </c>
      <c r="J77" s="643" t="s">
        <v>1363</v>
      </c>
      <c r="K77" s="643">
        <v>1987</v>
      </c>
      <c r="L77" s="646">
        <v>64800000</v>
      </c>
      <c r="M77" s="643" t="s">
        <v>1318</v>
      </c>
      <c r="N77" s="647">
        <v>1</v>
      </c>
      <c r="O77" s="379"/>
      <c r="P77" s="379"/>
      <c r="Q77" s="379"/>
      <c r="R77" s="704" t="s">
        <v>2165</v>
      </c>
      <c r="T77" s="700"/>
      <c r="U77" s="703"/>
      <c r="V77" s="699"/>
    </row>
    <row r="78" spans="1:22" ht="35.1" customHeight="1" x14ac:dyDescent="0.2">
      <c r="A78" s="82">
        <v>65</v>
      </c>
      <c r="B78" s="383" t="s">
        <v>284</v>
      </c>
      <c r="C78" s="379"/>
      <c r="D78" s="380" t="s">
        <v>1313</v>
      </c>
      <c r="E78" s="380" t="s">
        <v>1314</v>
      </c>
      <c r="F78" s="643"/>
      <c r="G78" s="643">
        <v>1</v>
      </c>
      <c r="H78" s="732" t="s">
        <v>1385</v>
      </c>
      <c r="I78" s="829">
        <v>72</v>
      </c>
      <c r="J78" s="643" t="s">
        <v>1363</v>
      </c>
      <c r="K78" s="643">
        <v>1987</v>
      </c>
      <c r="L78" s="646">
        <v>64800000</v>
      </c>
      <c r="M78" s="643" t="s">
        <v>1318</v>
      </c>
      <c r="N78" s="647">
        <v>1</v>
      </c>
      <c r="O78" s="379"/>
      <c r="P78" s="379"/>
      <c r="Q78" s="379"/>
      <c r="R78" s="704" t="s">
        <v>2165</v>
      </c>
      <c r="T78" s="700"/>
      <c r="U78" s="703"/>
      <c r="V78" s="699"/>
    </row>
    <row r="79" spans="1:22" ht="35.1" customHeight="1" x14ac:dyDescent="0.2">
      <c r="A79" s="82">
        <v>66</v>
      </c>
      <c r="B79" s="383" t="s">
        <v>284</v>
      </c>
      <c r="C79" s="379"/>
      <c r="D79" s="380" t="s">
        <v>1313</v>
      </c>
      <c r="E79" s="380" t="s">
        <v>1314</v>
      </c>
      <c r="F79" s="643"/>
      <c r="G79" s="643">
        <v>1</v>
      </c>
      <c r="H79" s="732" t="s">
        <v>1386</v>
      </c>
      <c r="I79" s="829">
        <v>72</v>
      </c>
      <c r="J79" s="643" t="s">
        <v>1363</v>
      </c>
      <c r="K79" s="643">
        <v>1987</v>
      </c>
      <c r="L79" s="646">
        <v>72250000</v>
      </c>
      <c r="M79" s="643" t="s">
        <v>1318</v>
      </c>
      <c r="N79" s="647">
        <v>1</v>
      </c>
      <c r="O79" s="381"/>
      <c r="P79" s="379"/>
      <c r="Q79" s="379"/>
      <c r="R79" s="704" t="s">
        <v>2165</v>
      </c>
      <c r="T79" s="700"/>
      <c r="U79" s="703"/>
      <c r="V79" s="699"/>
    </row>
    <row r="80" spans="1:22" ht="35.1" customHeight="1" x14ac:dyDescent="0.2">
      <c r="A80" s="82">
        <v>67</v>
      </c>
      <c r="B80" s="383" t="s">
        <v>284</v>
      </c>
      <c r="C80" s="379"/>
      <c r="D80" s="380" t="s">
        <v>1313</v>
      </c>
      <c r="E80" s="380" t="s">
        <v>1314</v>
      </c>
      <c r="F80" s="643" t="s">
        <v>1379</v>
      </c>
      <c r="G80" s="643">
        <v>1</v>
      </c>
      <c r="H80" s="656" t="s">
        <v>1388</v>
      </c>
      <c r="I80" s="829">
        <v>72</v>
      </c>
      <c r="J80" s="643" t="s">
        <v>1363</v>
      </c>
      <c r="K80" s="643">
        <v>1987</v>
      </c>
      <c r="L80" s="646">
        <v>72000000</v>
      </c>
      <c r="M80" s="643" t="s">
        <v>1318</v>
      </c>
      <c r="N80" s="647">
        <v>1</v>
      </c>
      <c r="O80" s="379"/>
      <c r="P80" s="379"/>
      <c r="Q80" s="379"/>
      <c r="R80" s="731">
        <v>331609000</v>
      </c>
      <c r="T80" s="700"/>
      <c r="U80" s="703"/>
      <c r="V80" s="699"/>
    </row>
    <row r="81" spans="1:22" ht="35.1" customHeight="1" x14ac:dyDescent="0.2">
      <c r="A81" s="82">
        <v>68</v>
      </c>
      <c r="B81" s="383" t="s">
        <v>284</v>
      </c>
      <c r="C81" s="379"/>
      <c r="D81" s="380" t="s">
        <v>1313</v>
      </c>
      <c r="E81" s="380" t="s">
        <v>1314</v>
      </c>
      <c r="F81" s="643"/>
      <c r="G81" s="643">
        <v>1</v>
      </c>
      <c r="H81" s="656" t="s">
        <v>1389</v>
      </c>
      <c r="I81" s="829">
        <v>72</v>
      </c>
      <c r="J81" s="643" t="s">
        <v>1363</v>
      </c>
      <c r="K81" s="643">
        <v>1987</v>
      </c>
      <c r="L81" s="646">
        <v>72000000</v>
      </c>
      <c r="M81" s="643" t="s">
        <v>1318</v>
      </c>
      <c r="N81" s="647">
        <v>1</v>
      </c>
      <c r="O81" s="381"/>
      <c r="P81" s="379"/>
      <c r="Q81" s="379"/>
      <c r="R81" s="704" t="s">
        <v>2164</v>
      </c>
      <c r="T81" s="700"/>
      <c r="U81" s="703"/>
      <c r="V81" s="699"/>
    </row>
    <row r="82" spans="1:22" ht="35.1" customHeight="1" x14ac:dyDescent="0.2">
      <c r="A82" s="82">
        <v>69</v>
      </c>
      <c r="B82" s="383" t="s">
        <v>284</v>
      </c>
      <c r="C82" s="379"/>
      <c r="D82" s="380" t="s">
        <v>1313</v>
      </c>
      <c r="E82" s="380" t="s">
        <v>1314</v>
      </c>
      <c r="F82" s="643"/>
      <c r="G82" s="643">
        <v>2</v>
      </c>
      <c r="H82" s="656" t="s">
        <v>1390</v>
      </c>
      <c r="I82" s="829">
        <v>72</v>
      </c>
      <c r="J82" s="643" t="s">
        <v>1363</v>
      </c>
      <c r="K82" s="643">
        <v>1987</v>
      </c>
      <c r="L82" s="646">
        <v>72000000</v>
      </c>
      <c r="M82" s="643" t="s">
        <v>1318</v>
      </c>
      <c r="N82" s="647">
        <v>1</v>
      </c>
      <c r="O82" s="379"/>
      <c r="P82" s="379"/>
      <c r="Q82" s="379"/>
      <c r="R82" s="704" t="s">
        <v>2164</v>
      </c>
      <c r="T82" s="700"/>
      <c r="U82" s="703"/>
      <c r="V82" s="699"/>
    </row>
    <row r="83" spans="1:22" ht="35.1" customHeight="1" x14ac:dyDescent="0.2">
      <c r="A83" s="82">
        <v>70</v>
      </c>
      <c r="B83" s="383" t="s">
        <v>284</v>
      </c>
      <c r="C83" s="379"/>
      <c r="D83" s="380" t="s">
        <v>1313</v>
      </c>
      <c r="E83" s="380" t="s">
        <v>1314</v>
      </c>
      <c r="F83" s="643"/>
      <c r="G83" s="643">
        <v>2</v>
      </c>
      <c r="H83" s="656" t="s">
        <v>1391</v>
      </c>
      <c r="I83" s="829">
        <v>72</v>
      </c>
      <c r="J83" s="643" t="s">
        <v>1363</v>
      </c>
      <c r="K83" s="643">
        <v>1987</v>
      </c>
      <c r="L83" s="646">
        <v>72000000</v>
      </c>
      <c r="M83" s="643" t="s">
        <v>1318</v>
      </c>
      <c r="N83" s="647">
        <v>1</v>
      </c>
      <c r="O83" s="381"/>
      <c r="P83" s="379"/>
      <c r="Q83" s="379"/>
      <c r="R83" s="704" t="s">
        <v>2164</v>
      </c>
      <c r="T83" s="700"/>
      <c r="U83" s="703"/>
      <c r="V83" s="699"/>
    </row>
    <row r="84" spans="1:22" ht="35.1" customHeight="1" x14ac:dyDescent="0.2">
      <c r="A84" s="82">
        <v>71</v>
      </c>
      <c r="B84" s="383" t="s">
        <v>284</v>
      </c>
      <c r="C84" s="379"/>
      <c r="D84" s="380" t="s">
        <v>1313</v>
      </c>
      <c r="E84" s="380" t="s">
        <v>1314</v>
      </c>
      <c r="F84" s="643" t="s">
        <v>1383</v>
      </c>
      <c r="G84" s="643">
        <v>1</v>
      </c>
      <c r="H84" s="650" t="s">
        <v>1373</v>
      </c>
      <c r="I84" s="829">
        <v>20</v>
      </c>
      <c r="J84" s="643" t="s">
        <v>1356</v>
      </c>
      <c r="K84" s="643">
        <v>2020</v>
      </c>
      <c r="L84" s="646">
        <v>95795000</v>
      </c>
      <c r="M84" s="643" t="s">
        <v>1357</v>
      </c>
      <c r="N84" s="647">
        <v>1</v>
      </c>
      <c r="O84" s="381"/>
      <c r="P84" s="379"/>
      <c r="Q84" s="379"/>
      <c r="R84" s="379"/>
      <c r="T84" s="700"/>
      <c r="U84" s="703"/>
      <c r="V84" s="699"/>
    </row>
    <row r="85" spans="1:22" ht="35.1" customHeight="1" x14ac:dyDescent="0.2">
      <c r="A85" s="82">
        <v>72</v>
      </c>
      <c r="B85" s="383" t="s">
        <v>284</v>
      </c>
      <c r="C85" s="379"/>
      <c r="D85" s="380" t="s">
        <v>1313</v>
      </c>
      <c r="E85" s="380" t="s">
        <v>1314</v>
      </c>
      <c r="F85" s="643"/>
      <c r="G85" s="643">
        <v>1</v>
      </c>
      <c r="H85" s="650" t="s">
        <v>1397</v>
      </c>
      <c r="I85" s="829">
        <v>20</v>
      </c>
      <c r="J85" s="651" t="s">
        <v>1356</v>
      </c>
      <c r="K85" s="643">
        <v>2020</v>
      </c>
      <c r="L85" s="646">
        <v>95795000</v>
      </c>
      <c r="M85" s="643" t="s">
        <v>1357</v>
      </c>
      <c r="N85" s="647">
        <v>1</v>
      </c>
      <c r="O85" s="381"/>
      <c r="P85" s="379"/>
      <c r="Q85" s="379"/>
      <c r="R85" s="379"/>
      <c r="T85" s="700"/>
      <c r="U85" s="703"/>
      <c r="V85" s="699"/>
    </row>
    <row r="86" spans="1:22" ht="35.1" customHeight="1" x14ac:dyDescent="0.2">
      <c r="A86" s="82">
        <v>73</v>
      </c>
      <c r="B86" s="383" t="s">
        <v>284</v>
      </c>
      <c r="C86" s="379"/>
      <c r="D86" s="380" t="s">
        <v>1313</v>
      </c>
      <c r="E86" s="380" t="s">
        <v>1314</v>
      </c>
      <c r="F86" s="643"/>
      <c r="G86" s="643">
        <v>1</v>
      </c>
      <c r="H86" s="732" t="s">
        <v>1393</v>
      </c>
      <c r="I86" s="829">
        <v>72</v>
      </c>
      <c r="J86" s="643" t="s">
        <v>1363</v>
      </c>
      <c r="K86" s="643">
        <v>1987</v>
      </c>
      <c r="L86" s="646">
        <v>72000000</v>
      </c>
      <c r="M86" s="643" t="s">
        <v>1318</v>
      </c>
      <c r="N86" s="647">
        <v>1</v>
      </c>
      <c r="O86" s="379"/>
      <c r="P86" s="379"/>
      <c r="Q86" s="379"/>
      <c r="R86" s="704" t="s">
        <v>2165</v>
      </c>
      <c r="T86" s="700"/>
      <c r="U86" s="703"/>
      <c r="V86" s="699"/>
    </row>
    <row r="87" spans="1:22" ht="35.1" customHeight="1" x14ac:dyDescent="0.2">
      <c r="A87" s="82">
        <v>74</v>
      </c>
      <c r="B87" s="383" t="s">
        <v>284</v>
      </c>
      <c r="C87" s="379"/>
      <c r="D87" s="380" t="s">
        <v>1313</v>
      </c>
      <c r="E87" s="380" t="s">
        <v>1314</v>
      </c>
      <c r="F87" s="643"/>
      <c r="G87" s="643">
        <v>1</v>
      </c>
      <c r="H87" s="732" t="s">
        <v>1394</v>
      </c>
      <c r="I87" s="829">
        <v>72</v>
      </c>
      <c r="J87" s="643" t="s">
        <v>1363</v>
      </c>
      <c r="K87" s="643">
        <v>1987</v>
      </c>
      <c r="L87" s="646">
        <v>72000000</v>
      </c>
      <c r="M87" s="643" t="s">
        <v>1318</v>
      </c>
      <c r="N87" s="647">
        <v>1</v>
      </c>
      <c r="O87" s="381"/>
      <c r="P87" s="379"/>
      <c r="Q87" s="379"/>
      <c r="R87" s="704" t="s">
        <v>2165</v>
      </c>
      <c r="T87" s="700"/>
      <c r="U87" s="703"/>
      <c r="V87" s="699"/>
    </row>
    <row r="88" spans="1:22" ht="35.1" customHeight="1" x14ac:dyDescent="0.2">
      <c r="A88" s="82">
        <v>75</v>
      </c>
      <c r="B88" s="383" t="s">
        <v>284</v>
      </c>
      <c r="C88" s="379"/>
      <c r="D88" s="380" t="s">
        <v>1313</v>
      </c>
      <c r="E88" s="380" t="s">
        <v>1314</v>
      </c>
      <c r="F88" s="643"/>
      <c r="G88" s="643">
        <v>1</v>
      </c>
      <c r="H88" s="732" t="s">
        <v>1395</v>
      </c>
      <c r="I88" s="829">
        <v>72</v>
      </c>
      <c r="J88" s="643" t="s">
        <v>1363</v>
      </c>
      <c r="K88" s="643">
        <v>1987</v>
      </c>
      <c r="L88" s="646">
        <v>72000000</v>
      </c>
      <c r="M88" s="643" t="s">
        <v>1318</v>
      </c>
      <c r="N88" s="647">
        <v>1</v>
      </c>
      <c r="O88" s="379"/>
      <c r="P88" s="379"/>
      <c r="Q88" s="379"/>
      <c r="R88" s="704" t="s">
        <v>2165</v>
      </c>
      <c r="T88" s="700"/>
      <c r="U88" s="703"/>
      <c r="V88" s="699"/>
    </row>
    <row r="89" spans="1:22" ht="35.1" customHeight="1" x14ac:dyDescent="0.2">
      <c r="A89" s="82">
        <v>76</v>
      </c>
      <c r="B89" s="383" t="s">
        <v>284</v>
      </c>
      <c r="C89" s="379"/>
      <c r="D89" s="380" t="s">
        <v>1313</v>
      </c>
      <c r="E89" s="380" t="s">
        <v>1314</v>
      </c>
      <c r="F89" s="643" t="s">
        <v>1387</v>
      </c>
      <c r="G89" s="643">
        <v>1</v>
      </c>
      <c r="H89" s="643" t="s">
        <v>1373</v>
      </c>
      <c r="I89" s="829">
        <v>33</v>
      </c>
      <c r="J89" s="643" t="s">
        <v>1363</v>
      </c>
      <c r="K89" s="643">
        <v>1987</v>
      </c>
      <c r="L89" s="646">
        <v>52437000</v>
      </c>
      <c r="M89" s="643" t="s">
        <v>1318</v>
      </c>
      <c r="N89" s="647">
        <v>1</v>
      </c>
      <c r="O89" s="381"/>
      <c r="P89" s="379"/>
      <c r="Q89" s="379"/>
      <c r="R89" s="379"/>
      <c r="T89" s="728"/>
      <c r="U89" s="703"/>
      <c r="V89" s="699"/>
    </row>
    <row r="90" spans="1:22" ht="35.1" customHeight="1" x14ac:dyDescent="0.2">
      <c r="A90" s="82">
        <v>77</v>
      </c>
      <c r="B90" s="383" t="s">
        <v>284</v>
      </c>
      <c r="C90" s="379"/>
      <c r="D90" s="380" t="s">
        <v>1313</v>
      </c>
      <c r="E90" s="380" t="s">
        <v>1314</v>
      </c>
      <c r="F90" s="643"/>
      <c r="G90" s="643">
        <v>1</v>
      </c>
      <c r="H90" s="643" t="s">
        <v>1397</v>
      </c>
      <c r="I90" s="829">
        <v>33</v>
      </c>
      <c r="J90" s="643" t="s">
        <v>1363</v>
      </c>
      <c r="K90" s="643">
        <v>1987</v>
      </c>
      <c r="L90" s="646">
        <v>52437000</v>
      </c>
      <c r="M90" s="643" t="s">
        <v>1318</v>
      </c>
      <c r="N90" s="647">
        <v>1</v>
      </c>
      <c r="O90" s="379"/>
      <c r="P90" s="379"/>
      <c r="Q90" s="379"/>
      <c r="R90" s="379"/>
      <c r="T90" s="700"/>
      <c r="U90" s="703"/>
      <c r="V90" s="699"/>
    </row>
    <row r="91" spans="1:22" ht="35.1" customHeight="1" x14ac:dyDescent="0.2">
      <c r="A91" s="82">
        <v>78</v>
      </c>
      <c r="B91" s="383" t="s">
        <v>284</v>
      </c>
      <c r="C91" s="379"/>
      <c r="D91" s="380" t="s">
        <v>1313</v>
      </c>
      <c r="E91" s="380" t="s">
        <v>1314</v>
      </c>
      <c r="F91" s="643" t="s">
        <v>1392</v>
      </c>
      <c r="G91" s="643">
        <v>1</v>
      </c>
      <c r="H91" s="643" t="s">
        <v>1256</v>
      </c>
      <c r="I91" s="829">
        <v>6</v>
      </c>
      <c r="J91" s="643" t="s">
        <v>1363</v>
      </c>
      <c r="K91" s="643">
        <v>1987</v>
      </c>
      <c r="L91" s="646">
        <v>9000000</v>
      </c>
      <c r="M91" s="643" t="s">
        <v>1318</v>
      </c>
      <c r="N91" s="647">
        <v>1</v>
      </c>
      <c r="O91" s="381"/>
      <c r="P91" s="379"/>
      <c r="Q91" s="379"/>
      <c r="R91" s="379"/>
      <c r="T91" s="700"/>
      <c r="U91" s="703"/>
      <c r="V91" s="699"/>
    </row>
    <row r="92" spans="1:22" ht="35.1" customHeight="1" x14ac:dyDescent="0.2">
      <c r="A92" s="82">
        <v>79</v>
      </c>
      <c r="B92" s="383" t="s">
        <v>284</v>
      </c>
      <c r="C92" s="379"/>
      <c r="D92" s="380" t="s">
        <v>1313</v>
      </c>
      <c r="E92" s="380" t="s">
        <v>1314</v>
      </c>
      <c r="F92" s="643"/>
      <c r="G92" s="643">
        <v>1</v>
      </c>
      <c r="H92" s="643" t="s">
        <v>1399</v>
      </c>
      <c r="I92" s="829">
        <v>7.5</v>
      </c>
      <c r="J92" s="643" t="s">
        <v>1363</v>
      </c>
      <c r="K92" s="643">
        <v>1987</v>
      </c>
      <c r="L92" s="646">
        <v>9000000</v>
      </c>
      <c r="M92" s="643" t="s">
        <v>1318</v>
      </c>
      <c r="N92" s="647">
        <v>1</v>
      </c>
      <c r="O92" s="379"/>
      <c r="P92" s="379"/>
      <c r="Q92" s="379"/>
      <c r="R92" s="379"/>
      <c r="T92" s="700"/>
      <c r="U92" s="703"/>
      <c r="V92" s="699"/>
    </row>
    <row r="93" spans="1:22" ht="35.1" customHeight="1" x14ac:dyDescent="0.2">
      <c r="A93" s="82">
        <v>80</v>
      </c>
      <c r="B93" s="383" t="s">
        <v>284</v>
      </c>
      <c r="C93" s="379"/>
      <c r="D93" s="380" t="s">
        <v>1313</v>
      </c>
      <c r="E93" s="380" t="s">
        <v>1314</v>
      </c>
      <c r="F93" s="643"/>
      <c r="G93" s="643">
        <v>2</v>
      </c>
      <c r="H93" s="643" t="s">
        <v>1400</v>
      </c>
      <c r="I93" s="829">
        <v>51.24</v>
      </c>
      <c r="J93" s="643" t="s">
        <v>1363</v>
      </c>
      <c r="K93" s="643">
        <v>1987</v>
      </c>
      <c r="L93" s="646">
        <v>36000000</v>
      </c>
      <c r="M93" s="643" t="s">
        <v>1318</v>
      </c>
      <c r="N93" s="647">
        <v>1</v>
      </c>
      <c r="O93" s="381"/>
      <c r="P93" s="379"/>
      <c r="Q93" s="379"/>
      <c r="R93" s="379"/>
      <c r="T93" s="700"/>
      <c r="U93" s="703"/>
      <c r="V93" s="699"/>
    </row>
    <row r="94" spans="1:22" ht="35.1" customHeight="1" x14ac:dyDescent="0.2">
      <c r="A94" s="82">
        <v>81</v>
      </c>
      <c r="B94" s="383" t="s">
        <v>284</v>
      </c>
      <c r="C94" s="379"/>
      <c r="D94" s="380" t="s">
        <v>1313</v>
      </c>
      <c r="E94" s="380" t="s">
        <v>1314</v>
      </c>
      <c r="F94" s="643"/>
      <c r="G94" s="643">
        <v>1</v>
      </c>
      <c r="H94" s="643" t="s">
        <v>1401</v>
      </c>
      <c r="I94" s="829">
        <v>6</v>
      </c>
      <c r="J94" s="643" t="s">
        <v>1363</v>
      </c>
      <c r="K94" s="643">
        <v>1987</v>
      </c>
      <c r="L94" s="646">
        <v>9000000</v>
      </c>
      <c r="M94" s="643" t="s">
        <v>1318</v>
      </c>
      <c r="N94" s="647">
        <v>1</v>
      </c>
      <c r="O94" s="379"/>
      <c r="P94" s="379"/>
      <c r="Q94" s="379"/>
      <c r="R94" s="379"/>
      <c r="T94" s="700"/>
      <c r="U94" s="703"/>
      <c r="V94" s="699"/>
    </row>
    <row r="95" spans="1:22" ht="35.1" customHeight="1" x14ac:dyDescent="0.2">
      <c r="A95" s="82">
        <v>82</v>
      </c>
      <c r="B95" s="383" t="s">
        <v>284</v>
      </c>
      <c r="C95" s="379"/>
      <c r="D95" s="380" t="s">
        <v>1313</v>
      </c>
      <c r="E95" s="380" t="s">
        <v>1314</v>
      </c>
      <c r="F95" s="643"/>
      <c r="G95" s="643">
        <v>1</v>
      </c>
      <c r="H95" s="643" t="s">
        <v>1266</v>
      </c>
      <c r="I95" s="829">
        <v>6</v>
      </c>
      <c r="J95" s="643" t="s">
        <v>1363</v>
      </c>
      <c r="K95" s="643">
        <v>1987</v>
      </c>
      <c r="L95" s="646">
        <v>9000000</v>
      </c>
      <c r="M95" s="643" t="s">
        <v>1318</v>
      </c>
      <c r="N95" s="647">
        <v>1</v>
      </c>
      <c r="O95" s="381"/>
      <c r="P95" s="379"/>
      <c r="Q95" s="379"/>
      <c r="R95" s="379"/>
      <c r="T95" s="700"/>
      <c r="U95" s="703"/>
      <c r="V95" s="699"/>
    </row>
    <row r="96" spans="1:22" ht="35.1" customHeight="1" x14ac:dyDescent="0.2">
      <c r="A96" s="82">
        <v>83</v>
      </c>
      <c r="B96" s="383" t="s">
        <v>284</v>
      </c>
      <c r="C96" s="379"/>
      <c r="D96" s="380" t="s">
        <v>1313</v>
      </c>
      <c r="E96" s="380" t="s">
        <v>1314</v>
      </c>
      <c r="F96" s="643"/>
      <c r="G96" s="643">
        <v>1</v>
      </c>
      <c r="H96" s="402" t="s">
        <v>1469</v>
      </c>
      <c r="I96" s="829">
        <v>156</v>
      </c>
      <c r="J96" s="643" t="s">
        <v>1363</v>
      </c>
      <c r="K96" s="643">
        <v>1987</v>
      </c>
      <c r="L96" s="646">
        <v>140000000</v>
      </c>
      <c r="M96" s="643" t="s">
        <v>1350</v>
      </c>
      <c r="N96" s="647">
        <v>1</v>
      </c>
      <c r="O96" s="379"/>
      <c r="P96" s="379"/>
      <c r="Q96" s="379"/>
      <c r="R96" s="379"/>
      <c r="T96" s="700"/>
      <c r="U96" s="703"/>
      <c r="V96" s="699"/>
    </row>
    <row r="97" spans="1:22" ht="35.1" customHeight="1" x14ac:dyDescent="0.2">
      <c r="A97" s="82">
        <v>84</v>
      </c>
      <c r="B97" s="383" t="s">
        <v>284</v>
      </c>
      <c r="C97" s="379"/>
      <c r="D97" s="380" t="s">
        <v>1313</v>
      </c>
      <c r="E97" s="380" t="s">
        <v>1314</v>
      </c>
      <c r="F97" s="643"/>
      <c r="G97" s="643">
        <v>2</v>
      </c>
      <c r="H97" s="402" t="s">
        <v>1470</v>
      </c>
      <c r="I97" s="829">
        <v>168</v>
      </c>
      <c r="J97" s="643" t="s">
        <v>1363</v>
      </c>
      <c r="K97" s="643">
        <v>1987</v>
      </c>
      <c r="L97" s="646">
        <v>140000000</v>
      </c>
      <c r="M97" s="643" t="s">
        <v>1350</v>
      </c>
      <c r="N97" s="647">
        <v>1</v>
      </c>
      <c r="O97" s="381"/>
      <c r="P97" s="379"/>
      <c r="Q97" s="379"/>
      <c r="R97" s="379"/>
      <c r="T97" s="700"/>
      <c r="U97" s="703"/>
      <c r="V97" s="699"/>
    </row>
    <row r="98" spans="1:22" ht="35.1" customHeight="1" x14ac:dyDescent="0.2">
      <c r="A98" s="82">
        <v>85</v>
      </c>
      <c r="B98" s="383" t="s">
        <v>284</v>
      </c>
      <c r="C98" s="379"/>
      <c r="D98" s="380" t="s">
        <v>1313</v>
      </c>
      <c r="E98" s="380" t="s">
        <v>1314</v>
      </c>
      <c r="F98" s="643" t="s">
        <v>1396</v>
      </c>
      <c r="G98" s="643">
        <v>1</v>
      </c>
      <c r="H98" s="643" t="s">
        <v>1403</v>
      </c>
      <c r="I98" s="829">
        <v>72</v>
      </c>
      <c r="J98" s="643" t="s">
        <v>1363</v>
      </c>
      <c r="K98" s="643">
        <v>1987</v>
      </c>
      <c r="L98" s="646">
        <v>138783600</v>
      </c>
      <c r="M98" s="643" t="s">
        <v>1318</v>
      </c>
      <c r="N98" s="647">
        <v>1</v>
      </c>
      <c r="O98" s="379"/>
      <c r="P98" s="379"/>
      <c r="Q98" s="379"/>
      <c r="R98" s="379"/>
      <c r="T98" s="700"/>
      <c r="U98" s="703"/>
      <c r="V98" s="699"/>
    </row>
    <row r="99" spans="1:22" ht="35.1" customHeight="1" x14ac:dyDescent="0.2">
      <c r="A99" s="82">
        <v>86</v>
      </c>
      <c r="B99" s="383" t="s">
        <v>284</v>
      </c>
      <c r="C99" s="379"/>
      <c r="D99" s="380" t="s">
        <v>1313</v>
      </c>
      <c r="E99" s="380" t="s">
        <v>1314</v>
      </c>
      <c r="F99" s="643"/>
      <c r="G99" s="643">
        <v>1</v>
      </c>
      <c r="H99" s="643" t="s">
        <v>1404</v>
      </c>
      <c r="I99" s="829">
        <v>72</v>
      </c>
      <c r="J99" s="643" t="s">
        <v>1363</v>
      </c>
      <c r="K99" s="643">
        <v>1987</v>
      </c>
      <c r="L99" s="646">
        <v>138783600</v>
      </c>
      <c r="M99" s="643" t="s">
        <v>1318</v>
      </c>
      <c r="N99" s="647">
        <v>1</v>
      </c>
      <c r="O99" s="381"/>
      <c r="P99" s="379"/>
      <c r="Q99" s="379"/>
      <c r="R99" s="379"/>
      <c r="T99" s="700"/>
      <c r="U99" s="703"/>
      <c r="V99" s="699"/>
    </row>
    <row r="100" spans="1:22" ht="35.1" customHeight="1" x14ac:dyDescent="0.2">
      <c r="A100" s="82">
        <v>87</v>
      </c>
      <c r="B100" s="383" t="s">
        <v>284</v>
      </c>
      <c r="C100" s="379"/>
      <c r="D100" s="380" t="s">
        <v>1313</v>
      </c>
      <c r="E100" s="380" t="s">
        <v>1314</v>
      </c>
      <c r="F100" s="643"/>
      <c r="G100" s="643">
        <v>1</v>
      </c>
      <c r="H100" s="643" t="s">
        <v>1405</v>
      </c>
      <c r="I100" s="829">
        <v>28</v>
      </c>
      <c r="J100" s="643" t="s">
        <v>1363</v>
      </c>
      <c r="K100" s="643">
        <v>1987</v>
      </c>
      <c r="L100" s="646">
        <v>53971400</v>
      </c>
      <c r="M100" s="643" t="s">
        <v>1318</v>
      </c>
      <c r="N100" s="647">
        <v>1</v>
      </c>
      <c r="O100" s="379"/>
      <c r="P100" s="379"/>
      <c r="Q100" s="379"/>
      <c r="R100" s="379"/>
      <c r="T100" s="700"/>
      <c r="U100" s="703"/>
      <c r="V100" s="699"/>
    </row>
    <row r="101" spans="1:22" ht="35.1" customHeight="1" x14ac:dyDescent="0.2">
      <c r="A101" s="82">
        <v>88</v>
      </c>
      <c r="B101" s="383" t="s">
        <v>284</v>
      </c>
      <c r="C101" s="379"/>
      <c r="D101" s="380" t="s">
        <v>1313</v>
      </c>
      <c r="E101" s="380" t="s">
        <v>1314</v>
      </c>
      <c r="F101" s="643"/>
      <c r="G101" s="643">
        <v>1</v>
      </c>
      <c r="H101" s="643" t="s">
        <v>1406</v>
      </c>
      <c r="I101" s="829">
        <v>28</v>
      </c>
      <c r="J101" s="643" t="s">
        <v>1363</v>
      </c>
      <c r="K101" s="643">
        <v>1987</v>
      </c>
      <c r="L101" s="646">
        <v>53971400</v>
      </c>
      <c r="M101" s="643" t="s">
        <v>1318</v>
      </c>
      <c r="N101" s="647">
        <v>1</v>
      </c>
      <c r="O101" s="381"/>
      <c r="P101" s="379"/>
      <c r="Q101" s="379"/>
      <c r="R101" s="379"/>
      <c r="T101" s="700"/>
      <c r="U101" s="703"/>
      <c r="V101" s="699"/>
    </row>
    <row r="102" spans="1:22" ht="35.1" customHeight="1" x14ac:dyDescent="0.2">
      <c r="A102" s="82">
        <v>89</v>
      </c>
      <c r="B102" s="383" t="s">
        <v>284</v>
      </c>
      <c r="C102" s="379"/>
      <c r="D102" s="380" t="s">
        <v>1313</v>
      </c>
      <c r="E102" s="380" t="s">
        <v>1314</v>
      </c>
      <c r="F102" s="643"/>
      <c r="G102" s="643">
        <v>2</v>
      </c>
      <c r="H102" s="643" t="s">
        <v>1407</v>
      </c>
      <c r="I102" s="829">
        <v>75.599999999999994</v>
      </c>
      <c r="J102" s="643" t="s">
        <v>1363</v>
      </c>
      <c r="K102" s="643">
        <v>1987</v>
      </c>
      <c r="L102" s="657">
        <v>246726400</v>
      </c>
      <c r="M102" s="643" t="s">
        <v>1318</v>
      </c>
      <c r="N102" s="647">
        <v>1</v>
      </c>
      <c r="O102" s="379"/>
      <c r="P102" s="379"/>
      <c r="Q102" s="379"/>
      <c r="R102" s="379"/>
      <c r="T102" s="700"/>
      <c r="U102" s="703"/>
      <c r="V102" s="699"/>
    </row>
    <row r="103" spans="1:22" ht="35.1" customHeight="1" x14ac:dyDescent="0.2">
      <c r="A103" s="82">
        <v>90</v>
      </c>
      <c r="B103" s="383" t="s">
        <v>284</v>
      </c>
      <c r="C103" s="379"/>
      <c r="D103" s="380" t="s">
        <v>1313</v>
      </c>
      <c r="E103" s="380" t="s">
        <v>1314</v>
      </c>
      <c r="F103" s="643"/>
      <c r="G103" s="643">
        <v>2</v>
      </c>
      <c r="H103" s="643" t="s">
        <v>1408</v>
      </c>
      <c r="I103" s="829">
        <v>75.599999999999994</v>
      </c>
      <c r="J103" s="643" t="s">
        <v>1363</v>
      </c>
      <c r="K103" s="643">
        <v>1987</v>
      </c>
      <c r="L103" s="657">
        <v>246726400</v>
      </c>
      <c r="M103" s="643" t="s">
        <v>1318</v>
      </c>
      <c r="N103" s="647">
        <v>1</v>
      </c>
      <c r="O103" s="381"/>
      <c r="P103" s="379"/>
      <c r="Q103" s="379"/>
      <c r="R103" s="379"/>
      <c r="T103" s="700"/>
      <c r="U103" s="703"/>
      <c r="V103" s="699"/>
    </row>
    <row r="104" spans="1:22" ht="35.1" customHeight="1" x14ac:dyDescent="0.2">
      <c r="A104" s="82">
        <v>91</v>
      </c>
      <c r="B104" s="383" t="s">
        <v>284</v>
      </c>
      <c r="C104" s="379"/>
      <c r="D104" s="380" t="s">
        <v>1313</v>
      </c>
      <c r="E104" s="380" t="s">
        <v>1314</v>
      </c>
      <c r="F104" s="643"/>
      <c r="G104" s="643">
        <v>1</v>
      </c>
      <c r="H104" s="643" t="s">
        <v>1399</v>
      </c>
      <c r="I104" s="829">
        <v>12</v>
      </c>
      <c r="J104" s="643" t="s">
        <v>1363</v>
      </c>
      <c r="K104" s="643">
        <v>1987</v>
      </c>
      <c r="L104" s="646">
        <v>11123000</v>
      </c>
      <c r="M104" s="643" t="s">
        <v>1318</v>
      </c>
      <c r="N104" s="647">
        <v>1</v>
      </c>
      <c r="O104" s="379"/>
      <c r="P104" s="379"/>
      <c r="Q104" s="379"/>
      <c r="R104" s="379"/>
      <c r="T104" s="700"/>
      <c r="U104" s="703"/>
      <c r="V104" s="699"/>
    </row>
    <row r="105" spans="1:22" ht="35.1" customHeight="1" x14ac:dyDescent="0.2">
      <c r="A105" s="82">
        <v>92</v>
      </c>
      <c r="B105" s="383" t="s">
        <v>284</v>
      </c>
      <c r="C105" s="379"/>
      <c r="D105" s="380" t="s">
        <v>1313</v>
      </c>
      <c r="E105" s="380" t="s">
        <v>1314</v>
      </c>
      <c r="F105" s="643"/>
      <c r="G105" s="643">
        <v>1</v>
      </c>
      <c r="H105" s="643" t="s">
        <v>1288</v>
      </c>
      <c r="I105" s="829">
        <v>12</v>
      </c>
      <c r="J105" s="643" t="s">
        <v>1363</v>
      </c>
      <c r="K105" s="643">
        <v>1987</v>
      </c>
      <c r="L105" s="646">
        <v>19068000</v>
      </c>
      <c r="M105" s="643" t="s">
        <v>1318</v>
      </c>
      <c r="N105" s="647">
        <v>1</v>
      </c>
      <c r="O105" s="381"/>
      <c r="P105" s="379"/>
      <c r="Q105" s="379"/>
      <c r="R105" s="379"/>
      <c r="T105" s="700"/>
      <c r="U105" s="703"/>
      <c r="V105" s="699"/>
    </row>
    <row r="106" spans="1:22" ht="35.1" customHeight="1" x14ac:dyDescent="0.2">
      <c r="A106" s="82">
        <v>93</v>
      </c>
      <c r="B106" s="383" t="s">
        <v>284</v>
      </c>
      <c r="C106" s="379"/>
      <c r="D106" s="380" t="s">
        <v>1313</v>
      </c>
      <c r="E106" s="380" t="s">
        <v>1314</v>
      </c>
      <c r="F106" s="643"/>
      <c r="G106" s="643">
        <v>2</v>
      </c>
      <c r="H106" s="643" t="s">
        <v>1409</v>
      </c>
      <c r="I106" s="829">
        <v>235</v>
      </c>
      <c r="J106" s="643" t="s">
        <v>1363</v>
      </c>
      <c r="K106" s="643">
        <v>1987</v>
      </c>
      <c r="L106" s="646">
        <v>373415000</v>
      </c>
      <c r="M106" s="643" t="s">
        <v>1318</v>
      </c>
      <c r="N106" s="647">
        <v>1</v>
      </c>
      <c r="O106" s="379"/>
      <c r="P106" s="379"/>
      <c r="Q106" s="379"/>
      <c r="R106" s="379"/>
    </row>
    <row r="107" spans="1:22" ht="35.1" customHeight="1" x14ac:dyDescent="0.2">
      <c r="A107" s="82">
        <v>94</v>
      </c>
      <c r="B107" s="383" t="s">
        <v>284</v>
      </c>
      <c r="C107" s="379"/>
      <c r="D107" s="380" t="s">
        <v>1313</v>
      </c>
      <c r="E107" s="380" t="s">
        <v>1314</v>
      </c>
      <c r="F107" s="643" t="s">
        <v>1398</v>
      </c>
      <c r="G107" s="643">
        <v>2</v>
      </c>
      <c r="H107" s="643" t="s">
        <v>1410</v>
      </c>
      <c r="I107" s="829">
        <v>497.5</v>
      </c>
      <c r="J107" s="643" t="s">
        <v>1411</v>
      </c>
      <c r="K107" s="643">
        <v>2016</v>
      </c>
      <c r="L107" s="646">
        <v>863171989</v>
      </c>
      <c r="M107" s="643" t="s">
        <v>1318</v>
      </c>
      <c r="N107" s="647">
        <v>1</v>
      </c>
      <c r="O107" s="381"/>
      <c r="P107" s="379"/>
      <c r="Q107" s="379"/>
      <c r="R107" s="379"/>
    </row>
    <row r="108" spans="1:22" ht="35.1" customHeight="1" x14ac:dyDescent="0.2">
      <c r="A108" s="82">
        <v>95</v>
      </c>
      <c r="B108" s="383" t="s">
        <v>284</v>
      </c>
      <c r="C108" s="379"/>
      <c r="D108" s="380" t="s">
        <v>1313</v>
      </c>
      <c r="E108" s="380" t="s">
        <v>1314</v>
      </c>
      <c r="F108" s="643" t="s">
        <v>1402</v>
      </c>
      <c r="G108" s="643">
        <v>1</v>
      </c>
      <c r="H108" s="643" t="s">
        <v>1412</v>
      </c>
      <c r="I108" s="829">
        <v>7.36</v>
      </c>
      <c r="J108" s="643" t="s">
        <v>1413</v>
      </c>
      <c r="K108" s="643">
        <v>1985</v>
      </c>
      <c r="L108" s="657">
        <v>14186400</v>
      </c>
      <c r="M108" s="643" t="s">
        <v>1318</v>
      </c>
      <c r="N108" s="647">
        <v>1</v>
      </c>
      <c r="O108" s="379"/>
      <c r="P108" s="379"/>
      <c r="Q108" s="379"/>
      <c r="R108" s="379"/>
    </row>
    <row r="109" spans="1:22" ht="15" x14ac:dyDescent="0.25">
      <c r="A109" s="82">
        <v>96</v>
      </c>
      <c r="B109" s="51" t="s">
        <v>167</v>
      </c>
      <c r="C109" s="41"/>
      <c r="D109" s="41"/>
      <c r="E109" s="41"/>
      <c r="F109" s="41"/>
      <c r="G109" s="41"/>
      <c r="H109" s="41"/>
      <c r="I109" s="41">
        <f>SUM(I14:I108)</f>
        <v>5201.8499999999995</v>
      </c>
      <c r="J109" s="50"/>
      <c r="K109" s="50"/>
      <c r="L109" s="87">
        <f>SUM(L14:L108)</f>
        <v>6585488289</v>
      </c>
      <c r="M109" s="51"/>
      <c r="N109" s="41">
        <f>SUM(N14:N108)</f>
        <v>95</v>
      </c>
      <c r="O109" s="41"/>
      <c r="P109" s="41"/>
      <c r="Q109" s="41"/>
      <c r="R109" s="41"/>
    </row>
    <row r="111" spans="1:22" x14ac:dyDescent="0.2">
      <c r="K111" s="31"/>
    </row>
    <row r="112" spans="1:22" x14ac:dyDescent="0.2">
      <c r="B112" s="15" t="s">
        <v>293</v>
      </c>
      <c r="K112" s="31"/>
    </row>
    <row r="113" spans="2:18" x14ac:dyDescent="0.2">
      <c r="B113" s="95"/>
      <c r="C113" s="31" t="s">
        <v>294</v>
      </c>
      <c r="R113" s="733">
        <v>3259.25</v>
      </c>
    </row>
    <row r="114" spans="2:18" x14ac:dyDescent="0.2">
      <c r="B114" s="96"/>
      <c r="C114" s="31" t="s">
        <v>295</v>
      </c>
      <c r="R114" s="734">
        <v>1094.49</v>
      </c>
    </row>
    <row r="115" spans="2:18" x14ac:dyDescent="0.2">
      <c r="B115" s="97"/>
      <c r="C115" s="31" t="s">
        <v>296</v>
      </c>
      <c r="R115" s="735">
        <v>832</v>
      </c>
    </row>
    <row r="116" spans="2:18" x14ac:dyDescent="0.2">
      <c r="B116" s="41"/>
      <c r="C116" s="31" t="s">
        <v>297</v>
      </c>
      <c r="R116">
        <f>SUM(R113:R115)</f>
        <v>5185.74</v>
      </c>
    </row>
    <row r="118" spans="2:18" x14ac:dyDescent="0.2">
      <c r="B118" t="s">
        <v>309</v>
      </c>
    </row>
  </sheetData>
  <mergeCells count="12">
    <mergeCell ref="B11:B12"/>
    <mergeCell ref="C11:C12"/>
    <mergeCell ref="D11:D12"/>
    <mergeCell ref="E11:E12"/>
    <mergeCell ref="A1:P1"/>
    <mergeCell ref="M11:M12"/>
    <mergeCell ref="A11:A12"/>
    <mergeCell ref="R11:R12"/>
    <mergeCell ref="N11:Q11"/>
    <mergeCell ref="F11:F12"/>
    <mergeCell ref="G11:I11"/>
    <mergeCell ref="J11:L11"/>
  </mergeCells>
  <pageMargins left="0.70866141732283472" right="0.70866141732283472" top="0.43307086614173229" bottom="0.39370078740157483" header="0.31496062992125984" footer="0.31496062992125984"/>
  <pageSetup paperSize="10000" scale="65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BR16"/>
  <sheetViews>
    <sheetView workbookViewId="0">
      <selection activeCell="M9" sqref="M9"/>
    </sheetView>
  </sheetViews>
  <sheetFormatPr defaultRowHeight="15" x14ac:dyDescent="0.25"/>
  <cols>
    <col min="1" max="1" width="16.5703125" style="59" bestFit="1" customWidth="1"/>
    <col min="2" max="2" width="45.28515625" style="59" bestFit="1" customWidth="1"/>
    <col min="3" max="3" width="17.42578125" style="59" customWidth="1"/>
    <col min="4" max="4" width="10.140625" style="59" customWidth="1"/>
    <col min="5" max="5" width="10.42578125" style="59" customWidth="1"/>
    <col min="6" max="6" width="8" style="59" customWidth="1"/>
    <col min="7" max="7" width="12.5703125" style="59" customWidth="1"/>
    <col min="8" max="8" width="25" style="59" customWidth="1"/>
    <col min="9" max="9" width="11.140625" style="59" customWidth="1"/>
    <col min="10" max="10" width="22.140625" style="59" customWidth="1"/>
    <col min="11" max="11" width="18" style="59" customWidth="1"/>
    <col min="12" max="12" width="8.7109375" style="59" customWidth="1"/>
    <col min="13" max="13" width="16.42578125" style="59" customWidth="1"/>
    <col min="14" max="14" width="14.7109375" style="59" customWidth="1"/>
    <col min="15" max="15" width="21.85546875" style="59" customWidth="1"/>
    <col min="16" max="16" width="20.140625" style="59" customWidth="1"/>
    <col min="17" max="17" width="8.42578125" style="59" customWidth="1"/>
    <col min="18" max="18" width="16.140625" style="59" customWidth="1"/>
    <col min="19" max="19" width="17.5703125" style="59" customWidth="1"/>
    <col min="20" max="20" width="9.7109375" style="59" customWidth="1"/>
    <col min="21" max="22" width="14.28515625" style="59" customWidth="1"/>
    <col min="23" max="23" width="21.5703125" style="59" customWidth="1"/>
    <col min="24" max="24" width="17.85546875" style="59" customWidth="1"/>
    <col min="25" max="25" width="8.85546875" style="59" customWidth="1"/>
    <col min="26" max="26" width="11.85546875" style="59" customWidth="1"/>
    <col min="27" max="27" width="19.5703125" style="59" customWidth="1"/>
    <col min="28" max="28" width="8.42578125" style="59" customWidth="1"/>
    <col min="29" max="29" width="17.5703125" style="59" customWidth="1"/>
    <col min="30" max="30" width="19.140625" style="59" customWidth="1"/>
    <col min="31" max="31" width="19.28515625" style="59" customWidth="1"/>
    <col min="32" max="35" width="21.5703125" style="59" customWidth="1"/>
    <col min="36" max="36" width="9.7109375" style="59" customWidth="1"/>
    <col min="37" max="37" width="17.5703125" style="59" customWidth="1"/>
    <col min="38" max="38" width="19.140625" style="59" customWidth="1"/>
    <col min="39" max="47" width="19.28515625" style="59" customWidth="1"/>
    <col min="48" max="48" width="24.85546875" style="59" customWidth="1"/>
    <col min="49" max="49" width="23" style="59" customWidth="1"/>
    <col min="50" max="50" width="13.28515625" style="59" customWidth="1"/>
    <col min="51" max="51" width="18" style="59" customWidth="1"/>
    <col min="52" max="52" width="23" style="59" customWidth="1"/>
    <col min="53" max="53" width="20.7109375" style="59" customWidth="1"/>
    <col min="54" max="54" width="13.28515625" style="59" customWidth="1"/>
    <col min="55" max="55" width="18" style="59" customWidth="1"/>
    <col min="56" max="56" width="23" style="59" customWidth="1"/>
    <col min="57" max="57" width="20.7109375" style="59" customWidth="1"/>
    <col min="58" max="58" width="19.140625" style="59" customWidth="1"/>
    <col min="59" max="59" width="23" style="59" customWidth="1"/>
    <col min="60" max="60" width="20.7109375" style="59" customWidth="1"/>
    <col min="61" max="61" width="19.140625" style="59" customWidth="1"/>
    <col min="62" max="62" width="23" style="59" customWidth="1"/>
    <col min="63" max="63" width="20.7109375" style="59" customWidth="1"/>
    <col min="64" max="65" width="24" style="59" customWidth="1"/>
    <col min="66" max="66" width="25.42578125" style="59" customWidth="1"/>
    <col min="67" max="67" width="19.140625" style="59" customWidth="1"/>
    <col min="68" max="68" width="20" style="59" customWidth="1"/>
    <col min="69" max="69" width="30.5703125" style="59" customWidth="1"/>
    <col min="70" max="70" width="33.42578125" style="59" customWidth="1"/>
    <col min="71" max="16384" width="9.140625" style="59"/>
  </cols>
  <sheetData>
    <row r="1" spans="1:70" ht="75" x14ac:dyDescent="0.25">
      <c r="A1" s="62" t="s">
        <v>138</v>
      </c>
      <c r="B1" s="62" t="s">
        <v>121</v>
      </c>
      <c r="C1" s="62" t="s">
        <v>181</v>
      </c>
      <c r="D1" s="63" t="s">
        <v>173</v>
      </c>
      <c r="E1" s="63" t="s">
        <v>194</v>
      </c>
      <c r="F1" s="62" t="s">
        <v>137</v>
      </c>
      <c r="G1" s="62" t="s">
        <v>195</v>
      </c>
      <c r="H1" s="63" t="s">
        <v>196</v>
      </c>
      <c r="I1" s="63" t="s">
        <v>197</v>
      </c>
      <c r="J1" s="63" t="s">
        <v>198</v>
      </c>
      <c r="K1" s="63" t="s">
        <v>199</v>
      </c>
      <c r="L1" s="63" t="s">
        <v>200</v>
      </c>
      <c r="M1" s="63" t="s">
        <v>201</v>
      </c>
      <c r="N1" s="63" t="s">
        <v>202</v>
      </c>
      <c r="O1" s="63" t="s">
        <v>203</v>
      </c>
      <c r="P1" s="63" t="s">
        <v>204</v>
      </c>
      <c r="Q1" s="63" t="s">
        <v>205</v>
      </c>
      <c r="R1" s="63" t="s">
        <v>206</v>
      </c>
      <c r="S1" s="63" t="s">
        <v>207</v>
      </c>
      <c r="T1" s="63" t="s">
        <v>208</v>
      </c>
      <c r="U1" s="63" t="s">
        <v>209</v>
      </c>
      <c r="V1" s="63" t="s">
        <v>210</v>
      </c>
      <c r="W1" s="63" t="s">
        <v>211</v>
      </c>
      <c r="X1" s="63" t="s">
        <v>212</v>
      </c>
      <c r="Y1" s="63" t="s">
        <v>213</v>
      </c>
      <c r="Z1" s="63" t="s">
        <v>214</v>
      </c>
      <c r="AA1" s="63" t="s">
        <v>215</v>
      </c>
      <c r="AB1" s="63" t="s">
        <v>208</v>
      </c>
      <c r="AC1" s="63" t="s">
        <v>216</v>
      </c>
      <c r="AD1" s="63" t="s">
        <v>217</v>
      </c>
      <c r="AE1" s="63" t="s">
        <v>218</v>
      </c>
      <c r="AF1" s="63" t="s">
        <v>219</v>
      </c>
      <c r="AG1" s="63" t="s">
        <v>220</v>
      </c>
      <c r="AH1" s="63" t="s">
        <v>221</v>
      </c>
      <c r="AI1" s="63" t="s">
        <v>222</v>
      </c>
      <c r="AJ1" s="63" t="s">
        <v>208</v>
      </c>
      <c r="AK1" s="63" t="s">
        <v>223</v>
      </c>
      <c r="AL1" s="63" t="s">
        <v>224</v>
      </c>
      <c r="AM1" s="63" t="s">
        <v>225</v>
      </c>
      <c r="AN1" s="63" t="s">
        <v>226</v>
      </c>
      <c r="AO1" s="63" t="s">
        <v>227</v>
      </c>
      <c r="AP1" s="63" t="s">
        <v>228</v>
      </c>
      <c r="AQ1" s="63" t="s">
        <v>229</v>
      </c>
      <c r="AR1" s="63" t="s">
        <v>230</v>
      </c>
      <c r="AS1" s="63" t="s">
        <v>231</v>
      </c>
      <c r="AT1" s="63" t="s">
        <v>232</v>
      </c>
      <c r="AU1" s="63" t="s">
        <v>233</v>
      </c>
      <c r="AV1" s="64" t="s">
        <v>234</v>
      </c>
      <c r="AW1" s="63" t="s">
        <v>235</v>
      </c>
      <c r="AX1" s="63" t="s">
        <v>236</v>
      </c>
      <c r="AY1" s="63" t="s">
        <v>237</v>
      </c>
      <c r="AZ1" s="63" t="s">
        <v>238</v>
      </c>
      <c r="BA1" s="63" t="s">
        <v>239</v>
      </c>
      <c r="BB1" s="63" t="s">
        <v>240</v>
      </c>
      <c r="BC1" s="63" t="s">
        <v>241</v>
      </c>
      <c r="BD1" s="63" t="s">
        <v>242</v>
      </c>
      <c r="BE1" s="63" t="s">
        <v>243</v>
      </c>
      <c r="BF1" s="63" t="s">
        <v>244</v>
      </c>
      <c r="BG1" s="63" t="s">
        <v>245</v>
      </c>
      <c r="BH1" s="63" t="s">
        <v>246</v>
      </c>
      <c r="BI1" s="63" t="s">
        <v>247</v>
      </c>
      <c r="BJ1" s="63" t="s">
        <v>248</v>
      </c>
      <c r="BK1" s="63" t="s">
        <v>249</v>
      </c>
      <c r="BL1" s="63" t="s">
        <v>250</v>
      </c>
      <c r="BM1" s="63" t="s">
        <v>251</v>
      </c>
      <c r="BN1" s="63" t="s">
        <v>252</v>
      </c>
      <c r="BO1" s="65" t="s">
        <v>188</v>
      </c>
      <c r="BP1" s="62" t="s">
        <v>183</v>
      </c>
      <c r="BQ1" s="62" t="s">
        <v>253</v>
      </c>
      <c r="BR1" s="62" t="s">
        <v>254</v>
      </c>
    </row>
    <row r="2" spans="1:70" ht="39.950000000000003" customHeight="1" x14ac:dyDescent="0.25">
      <c r="A2" s="108" t="s">
        <v>1009</v>
      </c>
      <c r="B2" s="82" t="s">
        <v>255</v>
      </c>
      <c r="C2" s="658" t="s">
        <v>310</v>
      </c>
      <c r="D2" s="659"/>
      <c r="E2" s="659">
        <v>12</v>
      </c>
      <c r="F2" s="660">
        <v>1900</v>
      </c>
      <c r="G2" s="660"/>
      <c r="H2" s="661">
        <v>75000000</v>
      </c>
      <c r="I2" s="659">
        <v>20</v>
      </c>
      <c r="J2" s="662">
        <f>H2/I2/12</f>
        <v>312500</v>
      </c>
      <c r="K2" s="66"/>
      <c r="L2" s="67"/>
      <c r="M2" s="68">
        <f>IF(K2=0,0,IF((I2*12)&lt;(DATEDIF(DATE(F2,E2,1),DATE($K$4,L2,1),"m")),0,(I2*12)-DATEDIF(DATE(F2,E2,1),DATE($K$4,L2,1),"m")))</f>
        <v>0</v>
      </c>
      <c r="N2" s="66"/>
      <c r="O2" s="66">
        <f>IF(F2&gt;=2016,0,IF(K2=0,J2,IF(M2&lt;=12,(H2+K2)/(I2*12),((M2*J2)+K2)/M2)))</f>
        <v>312500</v>
      </c>
      <c r="P2" s="66"/>
      <c r="Q2" s="66"/>
      <c r="R2" s="66">
        <f>IF(P2=0,0,IF((I2*12)&lt;(DATEDIF(DATE(F2,E2,1),DATE($P$4,Q2,1),"m")),0,(I2*12)-DATEDIF(DATE(F2,E2,1),DATE($P$4,Q2,1),"m")))</f>
        <v>0</v>
      </c>
      <c r="S2" s="66">
        <f t="shared" ref="S2:S11" si="0">IF(P2&lt;&gt;0,IF(BA2&lt;(O2*(13-Q2)),0,(H2+K2)-(AZ2+((12-(13-Q2))*O2))),0)</f>
        <v>0</v>
      </c>
      <c r="T2" s="69">
        <f t="shared" ref="T2:T11" si="1">IFERROR(P2/S2*100%,0)</f>
        <v>0</v>
      </c>
      <c r="U2" s="66"/>
      <c r="V2" s="66">
        <f t="shared" ref="V2:V11" si="2">IF((R2+U2)&gt;I2*12,I2*12,R2+U2)</f>
        <v>0</v>
      </c>
      <c r="W2" s="66">
        <f t="shared" ref="W2:W11" si="3">IF(F2&gt;2016,0,IF(P2=0,IF(O2=0,J2,O2),(S2+P2)/V2))</f>
        <v>312500</v>
      </c>
      <c r="X2" s="66"/>
      <c r="Y2" s="66"/>
      <c r="Z2" s="66">
        <f>IF(X2=0,0,IF((I2*12)&lt;(DATEDIF(DATE(F2,E2,1),DATE($X$4,Y2,1),"m")),0,(I2*12)-DATEDIF(DATE(F2,E2,1),DATE($X$4,Y2,1),"m")))</f>
        <v>0</v>
      </c>
      <c r="AA2" s="66">
        <f t="shared" ref="AA2:AA11" si="4">IF(X2&lt;&gt;0,IF(BE2&lt;(W2*(13-Y2)),0,(H2+K2+P2)-(BD2+((12-(13-Y2))*W2))),0)</f>
        <v>0</v>
      </c>
      <c r="AB2" s="70">
        <f t="shared" ref="AB2:AB11" si="5">IFERROR(X2/AA2*100%,0)</f>
        <v>0</v>
      </c>
      <c r="AC2" s="66"/>
      <c r="AD2" s="66">
        <f t="shared" ref="AD2:AD11" si="6">IF((AC2+Z2)&gt;I2*12,I2*12,Z2+AC2)</f>
        <v>0</v>
      </c>
      <c r="AE2" s="66">
        <f t="shared" ref="AE2:AE11" si="7">IF(F2&gt;2017,0,IF(X2=0,IF(W2=0,O2,W2),(AA2+X2)/AD2))</f>
        <v>312500</v>
      </c>
      <c r="AF2" s="71"/>
      <c r="AG2" s="71"/>
      <c r="AH2" s="71">
        <f>IF(AF2=0,0,IF((I2*12)&lt;(DATEDIF(DATE(F2,E2,1),DATE($AF$4,AG2,1),"m")),0,(I2*12)-DATEDIF(DATE(F2,E2,1),DATE($AF$4,AG2,1),"m")))</f>
        <v>0</v>
      </c>
      <c r="AI2" s="71">
        <f t="shared" ref="AI2:AI11" si="8">IF(AF2&lt;&gt;0,IF(BH2&lt;(AE2*(13-AG2)),0,(H2+K2+P2+X2)-(BG2+((12-(13-AG2))*AE2))),0)</f>
        <v>0</v>
      </c>
      <c r="AJ2" s="72">
        <f t="shared" ref="AJ2:AJ11" si="9">IFERROR(AF2/AI2*100%,0)</f>
        <v>0</v>
      </c>
      <c r="AK2" s="71"/>
      <c r="AL2" s="71">
        <f t="shared" ref="AL2:AL11" si="10">IF((AK2+AH2)&gt;I2*12,I2*12,AH2+AK2)</f>
        <v>0</v>
      </c>
      <c r="AM2" s="71">
        <f t="shared" ref="AM2:AM11" si="11">IF(F2&gt;2018,0,IF(AF2=0,IF(AE2=0,J2,AE2),(AI2+AF2)/AL2))</f>
        <v>312500</v>
      </c>
      <c r="AN2" s="71"/>
      <c r="AO2" s="71"/>
      <c r="AP2" s="71"/>
      <c r="AQ2" s="71"/>
      <c r="AR2" s="71"/>
      <c r="AS2" s="71"/>
      <c r="AT2" s="71"/>
      <c r="AU2" s="71"/>
      <c r="AV2" s="66">
        <f t="shared" ref="AV2:AV11" si="12">H2+K2+P2+X2+AF2</f>
        <v>75000000</v>
      </c>
      <c r="AW2" s="66">
        <v>0</v>
      </c>
      <c r="AX2" s="73">
        <f ca="1">IFERROR(IF(F2&gt;=2015,0,IF((I2*12)&lt;((DATEDIF(DATE(F2,E2,1),$AX$4,"m"))+1),0,(I2*12)-((DATEDIF(DATE(F2,E2,1),$AX$4,"m"))+1))),0)</f>
        <v>131</v>
      </c>
      <c r="AY2" s="66">
        <v>0</v>
      </c>
      <c r="AZ2" s="66">
        <f t="shared" ref="AZ2:AZ11" si="13">AW2+AY2</f>
        <v>0</v>
      </c>
      <c r="BA2" s="66">
        <f t="shared" ref="BA2:BA11" si="14">IF(F2&gt;2015,0,(H2+K2-AZ2))</f>
        <v>75000000</v>
      </c>
      <c r="BB2" s="66">
        <f ca="1">IFERROR(IF(F2&gt;=2016,0,IF((I2*12)&lt;((DATEDIF(DATE(F2,E2,1),$BB$4,"m"))+1),0,(I2*12)-((DATEDIF(DATE(F2,E2,1),$BB$4,"m"))+1))),0)</f>
        <v>119</v>
      </c>
      <c r="BC2" s="66">
        <v>0</v>
      </c>
      <c r="BD2" s="66">
        <f t="shared" ref="BD2:BD11" si="15">AZ2+BC2</f>
        <v>0</v>
      </c>
      <c r="BE2" s="66">
        <v>0</v>
      </c>
      <c r="BF2" s="66">
        <v>0</v>
      </c>
      <c r="BG2" s="66">
        <v>23562448</v>
      </c>
      <c r="BH2" s="66">
        <f t="shared" ref="BH2:BH11" si="16">IF(F2&gt;2017,0,(H2+K2+P2+X2)-BG2)</f>
        <v>51437552</v>
      </c>
      <c r="BI2" s="66">
        <f t="shared" ref="BI2:BI11" si="17">IF(F2&gt;2018,0,IF(F2=2018,(13-E2)*J2,IF(AF2&lt;&gt;0,((13-AG2)*AM2)+((12-(13-AG2))*AE2),IF(BH2&lt;(AM2*12),BH2,AM2*12))))</f>
        <v>3750000</v>
      </c>
      <c r="BJ2" s="66">
        <f t="shared" ref="BJ2:BJ11" si="18">BG2+BI2</f>
        <v>27312448</v>
      </c>
      <c r="BK2" s="66">
        <f t="shared" ref="BK2:BK11" si="19">IF(F2&gt;2018,0,(H2+K2+P2+X2+AF2)-BJ2)</f>
        <v>47687552</v>
      </c>
      <c r="BL2" s="66">
        <f t="shared" ref="BL2:BL11" si="20">IF(F2&gt;2019,0,IF(F2=2019,(13-E2)*J2,IF(BK2&lt;AM2*12,BK2,AM2*12)))</f>
        <v>3750000</v>
      </c>
      <c r="BM2" s="66">
        <f t="shared" ref="BM2:BM11" si="21">BJ2+BL2</f>
        <v>31062448</v>
      </c>
      <c r="BN2" s="66">
        <f t="shared" ref="BN2:BN11" si="22">BK2-BL2</f>
        <v>43937552</v>
      </c>
      <c r="BO2" s="124" t="s">
        <v>283</v>
      </c>
      <c r="BP2" s="89" t="s">
        <v>292</v>
      </c>
      <c r="BQ2" s="89" t="s">
        <v>948</v>
      </c>
      <c r="BR2" s="89" t="s">
        <v>1010</v>
      </c>
    </row>
    <row r="3" spans="1:70" ht="31.5" customHeight="1" x14ac:dyDescent="0.25">
      <c r="A3" s="108"/>
      <c r="B3" s="82"/>
      <c r="C3" s="658"/>
      <c r="D3" s="659"/>
      <c r="E3" s="659"/>
      <c r="F3" s="660"/>
      <c r="G3" s="660"/>
      <c r="H3" s="663" t="s">
        <v>1467</v>
      </c>
      <c r="I3" s="659"/>
      <c r="J3" s="662"/>
      <c r="K3" s="66"/>
      <c r="L3" s="67"/>
      <c r="M3" s="68"/>
      <c r="N3" s="66"/>
      <c r="O3" s="66"/>
      <c r="P3" s="66"/>
      <c r="Q3" s="66"/>
      <c r="R3" s="66"/>
      <c r="S3" s="66"/>
      <c r="T3" s="69"/>
      <c r="U3" s="66"/>
      <c r="V3" s="66"/>
      <c r="W3" s="66"/>
      <c r="X3" s="66"/>
      <c r="Y3" s="66"/>
      <c r="Z3" s="66"/>
      <c r="AA3" s="66"/>
      <c r="AB3" s="70"/>
      <c r="AC3" s="66"/>
      <c r="AD3" s="66"/>
      <c r="AE3" s="66"/>
      <c r="AF3" s="71"/>
      <c r="AG3" s="71"/>
      <c r="AH3" s="71"/>
      <c r="AI3" s="71"/>
      <c r="AJ3" s="72"/>
      <c r="AK3" s="71"/>
      <c r="AL3" s="71"/>
      <c r="AM3" s="71"/>
      <c r="AN3" s="71"/>
      <c r="AO3" s="71"/>
      <c r="AP3" s="71"/>
      <c r="AQ3" s="71"/>
      <c r="AR3" s="71"/>
      <c r="AS3" s="71"/>
      <c r="AT3" s="71"/>
      <c r="AU3" s="71"/>
      <c r="AV3" s="66"/>
      <c r="AW3" s="66"/>
      <c r="AX3" s="73"/>
      <c r="AY3" s="66"/>
      <c r="AZ3" s="66"/>
      <c r="BA3" s="66"/>
      <c r="BB3" s="66"/>
      <c r="BC3" s="66"/>
      <c r="BD3" s="66"/>
      <c r="BE3" s="66"/>
      <c r="BF3" s="66"/>
      <c r="BG3" s="66"/>
      <c r="BH3" s="66"/>
      <c r="BI3" s="66"/>
      <c r="BJ3" s="66"/>
      <c r="BK3" s="66"/>
      <c r="BL3" s="66"/>
      <c r="BM3" s="66"/>
      <c r="BN3" s="66"/>
      <c r="BO3" s="124"/>
      <c r="BP3" s="89"/>
      <c r="BQ3" s="89"/>
      <c r="BR3" s="89"/>
    </row>
    <row r="4" spans="1:70" ht="39.950000000000003" customHeight="1" x14ac:dyDescent="0.25">
      <c r="A4" s="108" t="s">
        <v>1009</v>
      </c>
      <c r="B4" s="82" t="s">
        <v>255</v>
      </c>
      <c r="C4" s="658" t="s">
        <v>310</v>
      </c>
      <c r="D4" s="659"/>
      <c r="E4" s="659">
        <v>12</v>
      </c>
      <c r="F4" s="660">
        <v>1900</v>
      </c>
      <c r="G4" s="660"/>
      <c r="H4" s="664">
        <v>331609000</v>
      </c>
      <c r="I4" s="659">
        <v>20</v>
      </c>
      <c r="J4" s="662">
        <f>H4/I4/12</f>
        <v>1381704.1666666667</v>
      </c>
      <c r="K4" s="66"/>
      <c r="L4" s="67"/>
      <c r="M4" s="68">
        <f>IF(K4=0,0,IF((I4*12)&lt;(DATEDIF(DATE(F4,E4,1),DATE($K$4,L4,1),"m")),0,(I4*12)-DATEDIF(DATE(F4,E4,1),DATE($K$4,L4,1),"m")))</f>
        <v>0</v>
      </c>
      <c r="N4" s="66"/>
      <c r="O4" s="66">
        <f>IF(F4&gt;=2016,0,IF(K4=0,J4,IF(M4&lt;=12,(H4+K4)/(I4*12),((M4*J4)+K4)/M4)))</f>
        <v>1381704.1666666667</v>
      </c>
      <c r="P4" s="66"/>
      <c r="Q4" s="66"/>
      <c r="R4" s="66">
        <f>IF(P4=0,0,IF((I4*12)&lt;(DATEDIF(DATE(F4,E4,1),DATE($P$4,Q4,1),"m")),0,(I4*12)-DATEDIF(DATE(F4,E4,1),DATE($P$4,Q4,1),"m")))</f>
        <v>0</v>
      </c>
      <c r="S4" s="66">
        <f t="shared" si="0"/>
        <v>0</v>
      </c>
      <c r="T4" s="69">
        <f t="shared" si="1"/>
        <v>0</v>
      </c>
      <c r="U4" s="66"/>
      <c r="V4" s="66">
        <f t="shared" si="2"/>
        <v>0</v>
      </c>
      <c r="W4" s="66">
        <f t="shared" si="3"/>
        <v>1381704.1666666667</v>
      </c>
      <c r="X4" s="66"/>
      <c r="Y4" s="66"/>
      <c r="Z4" s="66">
        <f>IF(X4=0,0,IF((I4*12)&lt;(DATEDIF(DATE(F4,E4,1),DATE($X$4,Y4,1),"m")),0,(I4*12)-DATEDIF(DATE(F4,E4,1),DATE($X$4,Y4,1),"m")))</f>
        <v>0</v>
      </c>
      <c r="AA4" s="66">
        <f t="shared" si="4"/>
        <v>0</v>
      </c>
      <c r="AB4" s="70">
        <f t="shared" si="5"/>
        <v>0</v>
      </c>
      <c r="AC4" s="66"/>
      <c r="AD4" s="66">
        <f t="shared" si="6"/>
        <v>0</v>
      </c>
      <c r="AE4" s="66">
        <f t="shared" si="7"/>
        <v>1381704.1666666667</v>
      </c>
      <c r="AF4" s="71"/>
      <c r="AG4" s="71"/>
      <c r="AH4" s="71">
        <f>IF(AF4=0,0,IF((I4*12)&lt;(DATEDIF(DATE(F4,E4,1),DATE($AF$4,AG4,1),"m")),0,(I4*12)-DATEDIF(DATE(F4,E4,1),DATE($AF$4,AG4,1),"m")))</f>
        <v>0</v>
      </c>
      <c r="AI4" s="71">
        <f t="shared" si="8"/>
        <v>0</v>
      </c>
      <c r="AJ4" s="72">
        <f t="shared" si="9"/>
        <v>0</v>
      </c>
      <c r="AK4" s="71"/>
      <c r="AL4" s="71">
        <f t="shared" si="10"/>
        <v>0</v>
      </c>
      <c r="AM4" s="71">
        <f t="shared" si="11"/>
        <v>1381704.1666666667</v>
      </c>
      <c r="AN4" s="71"/>
      <c r="AO4" s="71"/>
      <c r="AP4" s="71"/>
      <c r="AQ4" s="71"/>
      <c r="AR4" s="71"/>
      <c r="AS4" s="71"/>
      <c r="AT4" s="71"/>
      <c r="AU4" s="71"/>
      <c r="AV4" s="66">
        <f t="shared" si="12"/>
        <v>331609000</v>
      </c>
      <c r="AW4" s="66">
        <v>0</v>
      </c>
      <c r="AX4" s="73">
        <f ca="1">IFERROR(IF(F4&gt;=2015,0,IF((I4*12)&lt;((DATEDIF(DATE(F4,E4,1),$AX$4,"m"))+1),0,(I4*12)-((DATEDIF(DATE(F4,E4,1),$AX$4,"m"))+1))),0)</f>
        <v>131</v>
      </c>
      <c r="AY4" s="66">
        <v>0</v>
      </c>
      <c r="AZ4" s="66">
        <f t="shared" si="13"/>
        <v>0</v>
      </c>
      <c r="BA4" s="66">
        <f t="shared" si="14"/>
        <v>331609000</v>
      </c>
      <c r="BB4" s="66">
        <f ca="1">IFERROR(IF(F4&gt;=2016,0,IF((I4*12)&lt;((DATEDIF(DATE(F4,E4,1),$BB$4,"m"))+1),0,(I4*12)-((DATEDIF(DATE(F4,E4,1),$BB$4,"m"))+1))),0)</f>
        <v>119</v>
      </c>
      <c r="BC4" s="66">
        <v>0</v>
      </c>
      <c r="BD4" s="66">
        <f t="shared" si="15"/>
        <v>0</v>
      </c>
      <c r="BE4" s="66">
        <v>0</v>
      </c>
      <c r="BF4" s="66">
        <v>0</v>
      </c>
      <c r="BG4" s="66">
        <v>87026333</v>
      </c>
      <c r="BH4" s="66">
        <f t="shared" si="16"/>
        <v>244582667</v>
      </c>
      <c r="BI4" s="66">
        <f t="shared" si="17"/>
        <v>16580450</v>
      </c>
      <c r="BJ4" s="66">
        <f t="shared" si="18"/>
        <v>103606783</v>
      </c>
      <c r="BK4" s="66">
        <f t="shared" si="19"/>
        <v>228002217</v>
      </c>
      <c r="BL4" s="66">
        <f t="shared" si="20"/>
        <v>16580450</v>
      </c>
      <c r="BM4" s="66">
        <f t="shared" si="21"/>
        <v>120187233</v>
      </c>
      <c r="BN4" s="66">
        <f t="shared" si="22"/>
        <v>211421767</v>
      </c>
      <c r="BO4" s="124" t="s">
        <v>283</v>
      </c>
      <c r="BP4" s="89" t="s">
        <v>292</v>
      </c>
      <c r="BQ4" s="89" t="s">
        <v>948</v>
      </c>
      <c r="BR4" s="89" t="s">
        <v>1010</v>
      </c>
    </row>
    <row r="5" spans="1:70" ht="39.950000000000003" customHeight="1" x14ac:dyDescent="0.25">
      <c r="A5" s="108" t="s">
        <v>1009</v>
      </c>
      <c r="B5" s="665" t="s">
        <v>1464</v>
      </c>
      <c r="C5" s="666"/>
      <c r="D5" s="659" t="s">
        <v>1007</v>
      </c>
      <c r="E5" s="659">
        <v>10</v>
      </c>
      <c r="F5" s="660">
        <v>2009</v>
      </c>
      <c r="G5" s="660"/>
      <c r="H5" s="661">
        <v>49650000</v>
      </c>
      <c r="I5" s="659">
        <v>20</v>
      </c>
      <c r="J5" s="662">
        <f>H5/I5/12</f>
        <v>206875</v>
      </c>
      <c r="K5" s="66"/>
      <c r="L5" s="67"/>
      <c r="M5" s="68">
        <f>IF(K5=0,0,IF((I5*12)&lt;(DATEDIF(DATE(F5,E5,1),DATE($K$4,L5,1),"m")),0,(I5*12)-DATEDIF(DATE(F5,E5,1),DATE($K$4,L5,1),"m")))</f>
        <v>0</v>
      </c>
      <c r="N5" s="66"/>
      <c r="O5" s="66">
        <f>IF(F5&gt;=2016,0,IF(K5=0,J5,IF(M5&lt;=12,(H5+K5)/(I5*12),((M5*J5)+K5)/M5)))</f>
        <v>206875</v>
      </c>
      <c r="P5" s="66"/>
      <c r="Q5" s="66"/>
      <c r="R5" s="66">
        <f>IF(P5=0,0,IF((I5*12)&lt;(DATEDIF(DATE(F5,E5,1),DATE($P$4,Q5,1),"m")),0,(I5*12)-DATEDIF(DATE(F5,E5,1),DATE($P$4,Q5,1),"m")))</f>
        <v>0</v>
      </c>
      <c r="S5" s="66">
        <f t="shared" si="0"/>
        <v>0</v>
      </c>
      <c r="T5" s="69">
        <f t="shared" si="1"/>
        <v>0</v>
      </c>
      <c r="U5" s="66"/>
      <c r="V5" s="66">
        <f t="shared" si="2"/>
        <v>0</v>
      </c>
      <c r="W5" s="66">
        <f t="shared" si="3"/>
        <v>206875</v>
      </c>
      <c r="X5" s="66"/>
      <c r="Y5" s="66"/>
      <c r="Z5" s="66">
        <f>IF(X5=0,0,IF((I5*12)&lt;(DATEDIF(DATE(F5,E5,1),DATE($X$4,Y5,1),"m")),0,(I5*12)-DATEDIF(DATE(F5,E5,1),DATE($X$4,Y5,1),"m")))</f>
        <v>0</v>
      </c>
      <c r="AA5" s="66">
        <f t="shared" si="4"/>
        <v>0</v>
      </c>
      <c r="AB5" s="70">
        <f t="shared" si="5"/>
        <v>0</v>
      </c>
      <c r="AC5" s="66"/>
      <c r="AD5" s="66">
        <f t="shared" si="6"/>
        <v>0</v>
      </c>
      <c r="AE5" s="66">
        <f t="shared" si="7"/>
        <v>206875</v>
      </c>
      <c r="AF5" s="71"/>
      <c r="AG5" s="71"/>
      <c r="AH5" s="71">
        <f>IF(AF5=0,0,IF((I5*12)&lt;(DATEDIF(DATE(F5,E5,1),DATE($AF$4,AG5,1),"m")),0,(I5*12)-DATEDIF(DATE(F5,E5,1),DATE($AF$4,AG5,1),"m")))</f>
        <v>0</v>
      </c>
      <c r="AI5" s="71">
        <f t="shared" si="8"/>
        <v>0</v>
      </c>
      <c r="AJ5" s="72">
        <f t="shared" si="9"/>
        <v>0</v>
      </c>
      <c r="AK5" s="71"/>
      <c r="AL5" s="71">
        <f t="shared" si="10"/>
        <v>0</v>
      </c>
      <c r="AM5" s="71">
        <f t="shared" si="11"/>
        <v>206875</v>
      </c>
      <c r="AN5" s="71"/>
      <c r="AO5" s="71"/>
      <c r="AP5" s="71"/>
      <c r="AQ5" s="71"/>
      <c r="AR5" s="71"/>
      <c r="AS5" s="71"/>
      <c r="AT5" s="71"/>
      <c r="AU5" s="71"/>
      <c r="AV5" s="66">
        <f t="shared" si="12"/>
        <v>49650000</v>
      </c>
      <c r="AW5" s="66">
        <v>0</v>
      </c>
      <c r="AX5" s="73">
        <f ca="1">IFERROR(IF(F5&gt;=2015,0,IF((I5*12)&lt;((DATEDIF(DATE(F5,E5,1),$AX$4,"m"))+1),0,(I5*12)-((DATEDIF(DATE(F5,E5,1),$AX$4,"m"))+1))),0)</f>
        <v>0</v>
      </c>
      <c r="AY5" s="66">
        <v>0</v>
      </c>
      <c r="AZ5" s="66">
        <f t="shared" si="13"/>
        <v>0</v>
      </c>
      <c r="BA5" s="66">
        <f t="shared" si="14"/>
        <v>49650000</v>
      </c>
      <c r="BB5" s="66">
        <f ca="1">IFERROR(IF(F5&gt;=2016,0,IF((I5*12)&lt;((DATEDIF(DATE(F5,E5,1),$BB$4,"m"))+1),0,(I5*12)-((DATEDIF(DATE(F5,E5,1),$BB$4,"m"))+1))),0)</f>
        <v>0</v>
      </c>
      <c r="BC5" s="66">
        <v>0</v>
      </c>
      <c r="BD5" s="66">
        <f t="shared" si="15"/>
        <v>0</v>
      </c>
      <c r="BE5" s="66">
        <v>0</v>
      </c>
      <c r="BF5" s="66">
        <v>0</v>
      </c>
      <c r="BG5" s="66">
        <v>16519270</v>
      </c>
      <c r="BH5" s="66">
        <f t="shared" si="16"/>
        <v>33130730</v>
      </c>
      <c r="BI5" s="66">
        <f t="shared" si="17"/>
        <v>2482500</v>
      </c>
      <c r="BJ5" s="66">
        <f t="shared" si="18"/>
        <v>19001770</v>
      </c>
      <c r="BK5" s="66">
        <f t="shared" si="19"/>
        <v>30648230</v>
      </c>
      <c r="BL5" s="66">
        <f t="shared" si="20"/>
        <v>2482500</v>
      </c>
      <c r="BM5" s="66">
        <f t="shared" si="21"/>
        <v>21484270</v>
      </c>
      <c r="BN5" s="66">
        <f t="shared" si="22"/>
        <v>28165730</v>
      </c>
      <c r="BO5" s="124" t="s">
        <v>1005</v>
      </c>
      <c r="BP5" s="89" t="s">
        <v>292</v>
      </c>
      <c r="BQ5" s="89" t="s">
        <v>948</v>
      </c>
      <c r="BR5" s="89" t="s">
        <v>1010</v>
      </c>
    </row>
    <row r="6" spans="1:70" ht="30.75" customHeight="1" x14ac:dyDescent="0.25">
      <c r="A6" s="108"/>
      <c r="B6" s="82"/>
      <c r="C6" s="667"/>
      <c r="D6" s="659"/>
      <c r="E6" s="659"/>
      <c r="F6" s="660"/>
      <c r="G6" s="660"/>
      <c r="H6" s="668" t="s">
        <v>1465</v>
      </c>
      <c r="I6" s="659"/>
      <c r="J6" s="662"/>
      <c r="K6" s="66"/>
      <c r="L6" s="67"/>
      <c r="M6" s="68"/>
      <c r="N6" s="66"/>
      <c r="O6" s="66"/>
      <c r="P6" s="66"/>
      <c r="Q6" s="66"/>
      <c r="R6" s="66"/>
      <c r="S6" s="66"/>
      <c r="T6" s="69"/>
      <c r="U6" s="66"/>
      <c r="V6" s="66"/>
      <c r="W6" s="66"/>
      <c r="X6" s="66"/>
      <c r="Y6" s="66"/>
      <c r="Z6" s="66"/>
      <c r="AA6" s="66"/>
      <c r="AB6" s="70"/>
      <c r="AC6" s="66"/>
      <c r="AD6" s="66"/>
      <c r="AE6" s="66"/>
      <c r="AF6" s="71"/>
      <c r="AG6" s="71"/>
      <c r="AH6" s="71"/>
      <c r="AI6" s="71"/>
      <c r="AJ6" s="72"/>
      <c r="AK6" s="71"/>
      <c r="AL6" s="71"/>
      <c r="AM6" s="71"/>
      <c r="AN6" s="71"/>
      <c r="AO6" s="71"/>
      <c r="AP6" s="71"/>
      <c r="AQ6" s="71"/>
      <c r="AR6" s="71"/>
      <c r="AS6" s="71"/>
      <c r="AT6" s="71"/>
      <c r="AU6" s="71"/>
      <c r="AV6" s="66"/>
      <c r="AW6" s="66"/>
      <c r="AX6" s="73"/>
      <c r="AY6" s="66"/>
      <c r="AZ6" s="66"/>
      <c r="BA6" s="66"/>
      <c r="BB6" s="66"/>
      <c r="BC6" s="66"/>
      <c r="BD6" s="66"/>
      <c r="BE6" s="66"/>
      <c r="BF6" s="66"/>
      <c r="BG6" s="66"/>
      <c r="BH6" s="66"/>
      <c r="BI6" s="66"/>
      <c r="BJ6" s="66"/>
      <c r="BK6" s="66"/>
      <c r="BL6" s="66"/>
      <c r="BM6" s="66"/>
      <c r="BN6" s="66"/>
      <c r="BO6" s="124"/>
      <c r="BP6" s="89"/>
      <c r="BQ6" s="89"/>
      <c r="BR6" s="89"/>
    </row>
    <row r="7" spans="1:70" ht="39.950000000000003" customHeight="1" x14ac:dyDescent="0.25">
      <c r="A7" s="108" t="s">
        <v>1009</v>
      </c>
      <c r="B7" s="82" t="s">
        <v>255</v>
      </c>
      <c r="C7" s="658" t="s">
        <v>310</v>
      </c>
      <c r="D7" s="659" t="s">
        <v>1008</v>
      </c>
      <c r="E7" s="659">
        <v>6</v>
      </c>
      <c r="F7" s="660">
        <v>2015</v>
      </c>
      <c r="G7" s="660"/>
      <c r="H7" s="669">
        <v>90500000</v>
      </c>
      <c r="I7" s="659">
        <v>20</v>
      </c>
      <c r="J7" s="662">
        <f>H7/I7/12</f>
        <v>377083.33333333331</v>
      </c>
      <c r="K7" s="66"/>
      <c r="L7" s="67"/>
      <c r="M7" s="68">
        <f>IF(K7=0,0,IF((I7*12)&lt;(DATEDIF(DATE(F7,E7,1),DATE($K$4,L7,1),"m")),0,(I7*12)-DATEDIF(DATE(F7,E7,1),DATE($K$4,L7,1),"m")))</f>
        <v>0</v>
      </c>
      <c r="N7" s="66"/>
      <c r="O7" s="66">
        <f>IF(F7&gt;=2016,0,IF(K7=0,J7,IF(M7&lt;=12,(H7+K7)/(I7*12),((M7*J7)+K7)/M7)))</f>
        <v>377083.33333333331</v>
      </c>
      <c r="P7" s="66"/>
      <c r="Q7" s="66"/>
      <c r="R7" s="66">
        <f>IF(P7=0,0,IF((I7*12)&lt;(DATEDIF(DATE(F7,E7,1),DATE($P$4,Q7,1),"m")),0,(I7*12)-DATEDIF(DATE(F7,E7,1),DATE($P$4,Q7,1),"m")))</f>
        <v>0</v>
      </c>
      <c r="S7" s="66">
        <f>IF(P7&lt;&gt;0,IF(BA7&lt;(O7*(13-Q7)),0,(H7+K7)-(AZ7+((12-(13-Q7))*O7))),0)</f>
        <v>0</v>
      </c>
      <c r="T7" s="69">
        <f>IFERROR(P7/S7*100%,0)</f>
        <v>0</v>
      </c>
      <c r="U7" s="66"/>
      <c r="V7" s="66">
        <f>IF((R7+U7)&gt;I7*12,I7*12,R7+U7)</f>
        <v>0</v>
      </c>
      <c r="W7" s="66">
        <f>IF(F7&gt;2016,0,IF(P7=0,IF(O7=0,J7,O7),(S7+P7)/V7))</f>
        <v>377083.33333333331</v>
      </c>
      <c r="X7" s="66"/>
      <c r="Y7" s="66"/>
      <c r="Z7" s="66">
        <f>IF(X7=0,0,IF((I7*12)&lt;(DATEDIF(DATE(F7,E7,1),DATE($X$4,Y7,1),"m")),0,(I7*12)-DATEDIF(DATE(F7,E7,1),DATE($X$4,Y7,1),"m")))</f>
        <v>0</v>
      </c>
      <c r="AA7" s="66">
        <f>IF(X7&lt;&gt;0,IF(BE7&lt;(W7*(13-Y7)),0,(H7+K7+P7)-(BD7+((12-(13-Y7))*W7))),0)</f>
        <v>0</v>
      </c>
      <c r="AB7" s="70">
        <f>IFERROR(X7/AA7*100%,0)</f>
        <v>0</v>
      </c>
      <c r="AC7" s="66"/>
      <c r="AD7" s="66">
        <f>IF((AC7+Z7)&gt;I7*12,I7*12,Z7+AC7)</f>
        <v>0</v>
      </c>
      <c r="AE7" s="66">
        <f>IF(F7&gt;2017,0,IF(X7=0,IF(W7=0,O7,W7),(AA7+X7)/AD7))</f>
        <v>377083.33333333331</v>
      </c>
      <c r="AF7" s="71"/>
      <c r="AG7" s="71"/>
      <c r="AH7" s="71">
        <f>IF(AF7=0,0,IF((I7*12)&lt;(DATEDIF(DATE(F7,E7,1),DATE($AF$4,AG7,1),"m")),0,(I7*12)-DATEDIF(DATE(F7,E7,1),DATE($AF$4,AG7,1),"m")))</f>
        <v>0</v>
      </c>
      <c r="AI7" s="71">
        <f>IF(AF7&lt;&gt;0,IF(BH7&lt;(AE7*(13-AG7)),0,(H7+K7+P7+X7)-(BG7+((12-(13-AG7))*AE7))),0)</f>
        <v>0</v>
      </c>
      <c r="AJ7" s="72">
        <f>IFERROR(AF7/AI7*100%,0)</f>
        <v>0</v>
      </c>
      <c r="AK7" s="71"/>
      <c r="AL7" s="71">
        <f>IF((AK7+AH7)&gt;I7*12,I7*12,AH7+AK7)</f>
        <v>0</v>
      </c>
      <c r="AM7" s="71">
        <f>IF(F7&gt;2018,0,IF(AF7=0,IF(AE7=0,J7,AE7),(AI7+AF7)/AL7))</f>
        <v>377083.33333333331</v>
      </c>
      <c r="AN7" s="71"/>
      <c r="AO7" s="71"/>
      <c r="AP7" s="71"/>
      <c r="AQ7" s="71"/>
      <c r="AR7" s="71"/>
      <c r="AS7" s="71"/>
      <c r="AT7" s="71"/>
      <c r="AU7" s="71"/>
      <c r="AV7" s="66">
        <f>H7+K7+P7+X7+AF7</f>
        <v>90500000</v>
      </c>
      <c r="AW7" s="66">
        <v>0</v>
      </c>
      <c r="AX7" s="73">
        <f>IFERROR(IF(F7&gt;=2015,0,IF((I7*12)&lt;((DATEDIF(DATE(F7,E7,1),$AX$4,"m"))+1),0,(I7*12)-((DATEDIF(DATE(F7,E7,1),$AX$4,"m"))+1))),0)</f>
        <v>0</v>
      </c>
      <c r="AY7" s="66">
        <v>0</v>
      </c>
      <c r="AZ7" s="66">
        <f>AW7+AY7</f>
        <v>0</v>
      </c>
      <c r="BA7" s="66">
        <f>IF(F7&gt;2015,0,(H7+K7-AZ7))</f>
        <v>90500000</v>
      </c>
      <c r="BB7" s="66">
        <f ca="1">IFERROR(IF(F7&gt;=2016,0,IF((I7*12)&lt;((DATEDIF(DATE(F7,E7,1),$BB$4,"m"))+1),0,(I7*12)-((DATEDIF(DATE(F7,E7,1),$BB$4,"m"))+1))),0)</f>
        <v>0</v>
      </c>
      <c r="BC7" s="66">
        <v>0</v>
      </c>
      <c r="BD7" s="66">
        <f>AZ7+BC7</f>
        <v>0</v>
      </c>
      <c r="BE7" s="66">
        <v>0</v>
      </c>
      <c r="BF7" s="66">
        <v>0</v>
      </c>
      <c r="BG7" s="66">
        <v>16519270</v>
      </c>
      <c r="BH7" s="66">
        <f>IF(F7&gt;2017,0,(H7+K7+P7+X7)-BG7)</f>
        <v>73980730</v>
      </c>
      <c r="BI7" s="66">
        <f>IF(F7&gt;2018,0,IF(F7=2018,(13-E7)*J7,IF(AF7&lt;&gt;0,((13-AG7)*AM7)+((12-(13-AG7))*AE7),IF(BH7&lt;(AM7*12),BH7,AM7*12))))</f>
        <v>4525000</v>
      </c>
      <c r="BJ7" s="66">
        <f>BG7+BI7</f>
        <v>21044270</v>
      </c>
      <c r="BK7" s="66">
        <f>IF(F7&gt;2018,0,(H7+K7+P7+X7+AF7)-BJ7)</f>
        <v>69455730</v>
      </c>
      <c r="BL7" s="66">
        <f>IF(F7&gt;2019,0,IF(F7=2019,(13-E7)*J7,IF(BK7&lt;AM7*12,BK7,AM7*12)))</f>
        <v>4525000</v>
      </c>
      <c r="BM7" s="66">
        <f>BJ7+BL7</f>
        <v>25569270</v>
      </c>
      <c r="BN7" s="677">
        <f>BK7-BL7</f>
        <v>64930730</v>
      </c>
      <c r="BO7" s="678" t="s">
        <v>1006</v>
      </c>
      <c r="BP7" s="679" t="s">
        <v>292</v>
      </c>
      <c r="BQ7" s="89" t="s">
        <v>948</v>
      </c>
      <c r="BR7" s="89" t="s">
        <v>1010</v>
      </c>
    </row>
    <row r="8" spans="1:70" ht="40.5" customHeight="1" x14ac:dyDescent="0.25">
      <c r="A8" s="108"/>
      <c r="B8" s="82"/>
      <c r="C8" s="658"/>
      <c r="D8" s="659"/>
      <c r="E8" s="659"/>
      <c r="F8" s="660"/>
      <c r="G8" s="660"/>
      <c r="H8" s="670" t="s">
        <v>1466</v>
      </c>
      <c r="I8" s="659"/>
      <c r="J8" s="662"/>
      <c r="K8" s="66"/>
      <c r="L8" s="67"/>
      <c r="M8" s="68"/>
      <c r="N8" s="66"/>
      <c r="O8" s="66"/>
      <c r="P8" s="66"/>
      <c r="Q8" s="66"/>
      <c r="R8" s="66"/>
      <c r="S8" s="66"/>
      <c r="T8" s="69"/>
      <c r="U8" s="66"/>
      <c r="V8" s="66"/>
      <c r="W8" s="66"/>
      <c r="X8" s="66"/>
      <c r="Y8" s="66"/>
      <c r="Z8" s="66"/>
      <c r="AA8" s="66"/>
      <c r="AB8" s="70"/>
      <c r="AC8" s="66"/>
      <c r="AD8" s="66"/>
      <c r="AE8" s="66"/>
      <c r="AF8" s="71"/>
      <c r="AG8" s="71"/>
      <c r="AH8" s="71"/>
      <c r="AI8" s="71"/>
      <c r="AJ8" s="72"/>
      <c r="AK8" s="71"/>
      <c r="AL8" s="71"/>
      <c r="AM8" s="71"/>
      <c r="AN8" s="71"/>
      <c r="AO8" s="71"/>
      <c r="AP8" s="71"/>
      <c r="AQ8" s="71"/>
      <c r="AR8" s="71"/>
      <c r="AS8" s="71"/>
      <c r="AT8" s="71"/>
      <c r="AU8" s="71"/>
      <c r="AV8" s="66"/>
      <c r="AW8" s="66"/>
      <c r="AX8" s="73"/>
      <c r="AY8" s="66"/>
      <c r="AZ8" s="66"/>
      <c r="BA8" s="66"/>
      <c r="BB8" s="66"/>
      <c r="BC8" s="66"/>
      <c r="BD8" s="66"/>
      <c r="BE8" s="66"/>
      <c r="BF8" s="66"/>
      <c r="BG8" s="66"/>
      <c r="BH8" s="66"/>
      <c r="BI8" s="66"/>
      <c r="BJ8" s="66"/>
      <c r="BK8" s="66"/>
      <c r="BL8" s="66"/>
      <c r="BM8" s="66"/>
      <c r="BN8" s="66"/>
      <c r="BO8" s="682"/>
      <c r="BP8" s="89"/>
      <c r="BQ8" s="89"/>
      <c r="BR8" s="89"/>
    </row>
    <row r="9" spans="1:70" ht="53.25" customHeight="1" x14ac:dyDescent="0.25">
      <c r="A9" s="82" t="s">
        <v>1009</v>
      </c>
      <c r="B9" s="82" t="s">
        <v>1004</v>
      </c>
      <c r="C9" s="665" t="s">
        <v>310</v>
      </c>
      <c r="D9" s="659">
        <v>288</v>
      </c>
      <c r="E9" s="659">
        <v>12</v>
      </c>
      <c r="F9" s="660">
        <v>2019</v>
      </c>
      <c r="G9" s="660"/>
      <c r="H9" s="671">
        <v>465380000</v>
      </c>
      <c r="I9" s="659">
        <v>20</v>
      </c>
      <c r="J9" s="662"/>
      <c r="K9" s="66"/>
      <c r="L9" s="67"/>
      <c r="M9" s="68"/>
      <c r="N9" s="66"/>
      <c r="O9" s="66"/>
      <c r="P9" s="66"/>
      <c r="Q9" s="66"/>
      <c r="R9" s="66"/>
      <c r="S9" s="66"/>
      <c r="T9" s="69"/>
      <c r="U9" s="66"/>
      <c r="V9" s="66"/>
      <c r="W9" s="66"/>
      <c r="X9" s="66"/>
      <c r="Y9" s="66"/>
      <c r="Z9" s="66"/>
      <c r="AA9" s="66"/>
      <c r="AB9" s="70"/>
      <c r="AC9" s="66"/>
      <c r="AD9" s="66"/>
      <c r="AE9" s="66"/>
      <c r="AF9" s="71"/>
      <c r="AG9" s="71"/>
      <c r="AH9" s="71"/>
      <c r="AI9" s="71"/>
      <c r="AJ9" s="72"/>
      <c r="AK9" s="71"/>
      <c r="AL9" s="71"/>
      <c r="AM9" s="71"/>
      <c r="AN9" s="71"/>
      <c r="AO9" s="71"/>
      <c r="AP9" s="71"/>
      <c r="AQ9" s="71"/>
      <c r="AR9" s="71"/>
      <c r="AS9" s="71"/>
      <c r="AT9" s="71"/>
      <c r="AU9" s="71"/>
      <c r="AV9" s="66"/>
      <c r="AW9" s="66"/>
      <c r="AX9" s="73"/>
      <c r="AY9" s="66"/>
      <c r="AZ9" s="66"/>
      <c r="BA9" s="66"/>
      <c r="BB9" s="66"/>
      <c r="BC9" s="66"/>
      <c r="BD9" s="66"/>
      <c r="BE9" s="66"/>
      <c r="BF9" s="66"/>
      <c r="BG9" s="66"/>
      <c r="BH9" s="66"/>
      <c r="BI9" s="66"/>
      <c r="BJ9" s="66"/>
      <c r="BK9" s="66"/>
      <c r="BL9" s="66"/>
      <c r="BM9" s="66"/>
      <c r="BN9" s="66"/>
      <c r="BO9" s="682"/>
      <c r="BP9" s="89"/>
      <c r="BQ9" s="89"/>
      <c r="BR9" s="89"/>
    </row>
    <row r="10" spans="1:70" ht="44.25" customHeight="1" x14ac:dyDescent="0.25">
      <c r="A10" s="82" t="s">
        <v>1009</v>
      </c>
      <c r="B10" s="82" t="s">
        <v>1004</v>
      </c>
      <c r="C10" s="665" t="s">
        <v>310</v>
      </c>
      <c r="D10" s="659">
        <v>72</v>
      </c>
      <c r="E10" s="659">
        <v>12</v>
      </c>
      <c r="F10" s="660">
        <v>2020</v>
      </c>
      <c r="G10" s="660"/>
      <c r="H10" s="662">
        <v>465380000</v>
      </c>
      <c r="I10" s="659">
        <v>20</v>
      </c>
      <c r="J10" s="662"/>
      <c r="K10" s="66"/>
      <c r="L10" s="67"/>
      <c r="M10" s="68"/>
      <c r="N10" s="66"/>
      <c r="O10" s="66"/>
      <c r="P10" s="66"/>
      <c r="Q10" s="66"/>
      <c r="R10" s="66"/>
      <c r="S10" s="66"/>
      <c r="T10" s="69"/>
      <c r="U10" s="66"/>
      <c r="V10" s="66"/>
      <c r="W10" s="66"/>
      <c r="X10" s="66"/>
      <c r="Y10" s="66"/>
      <c r="Z10" s="66"/>
      <c r="AA10" s="66"/>
      <c r="AB10" s="70"/>
      <c r="AC10" s="66"/>
      <c r="AD10" s="66"/>
      <c r="AE10" s="66"/>
      <c r="AF10" s="71"/>
      <c r="AG10" s="71"/>
      <c r="AH10" s="71"/>
      <c r="AI10" s="71"/>
      <c r="AJ10" s="72"/>
      <c r="AK10" s="71"/>
      <c r="AL10" s="71"/>
      <c r="AM10" s="71"/>
      <c r="AN10" s="71"/>
      <c r="AO10" s="71"/>
      <c r="AP10" s="71"/>
      <c r="AQ10" s="71"/>
      <c r="AR10" s="71"/>
      <c r="AS10" s="71"/>
      <c r="AT10" s="71"/>
      <c r="AU10" s="71"/>
      <c r="AV10" s="66"/>
      <c r="AW10" s="66"/>
      <c r="AX10" s="73"/>
      <c r="AY10" s="66"/>
      <c r="AZ10" s="66"/>
      <c r="BA10" s="66"/>
      <c r="BB10" s="66"/>
      <c r="BC10" s="66"/>
      <c r="BD10" s="66"/>
      <c r="BE10" s="66"/>
      <c r="BF10" s="66"/>
      <c r="BG10" s="66"/>
      <c r="BH10" s="66"/>
      <c r="BI10" s="66"/>
      <c r="BJ10" s="66"/>
      <c r="BK10" s="66"/>
      <c r="BL10" s="66"/>
      <c r="BM10" s="66"/>
      <c r="BN10" s="680"/>
      <c r="BO10" s="676" t="s">
        <v>1852</v>
      </c>
      <c r="BP10" s="681"/>
      <c r="BQ10" s="89"/>
      <c r="BR10" s="89"/>
    </row>
    <row r="11" spans="1:70" ht="33" customHeight="1" x14ac:dyDescent="0.25">
      <c r="A11" s="82" t="s">
        <v>1009</v>
      </c>
      <c r="B11" s="82" t="s">
        <v>1854</v>
      </c>
      <c r="C11" s="665" t="s">
        <v>310</v>
      </c>
      <c r="D11" s="659">
        <v>80</v>
      </c>
      <c r="E11" s="659">
        <v>12</v>
      </c>
      <c r="F11" s="660">
        <v>2020</v>
      </c>
      <c r="G11" s="660"/>
      <c r="H11" s="662">
        <v>383180000</v>
      </c>
      <c r="I11" s="659">
        <v>20</v>
      </c>
      <c r="J11" s="662">
        <f>H11/I11/12</f>
        <v>1596583.3333333333</v>
      </c>
      <c r="K11" s="66"/>
      <c r="L11" s="67"/>
      <c r="M11" s="68">
        <f>IF(K11=0,0,IF((I11*12)&lt;(DATEDIF(DATE(F11,E11,1),DATE($K$4,L11,1),"m")),0,(I11*12)-DATEDIF(DATE(F11,E11,1),DATE($K$4,L11,1),"m")))</f>
        <v>0</v>
      </c>
      <c r="N11" s="66"/>
      <c r="O11" s="66">
        <f>IF(F11&gt;=2016,0,IF(K11=0,J11,IF(M11&lt;=12,(H11+K11)/(I11*12),((M11*J11)+K11)/M11)))</f>
        <v>0</v>
      </c>
      <c r="P11" s="66"/>
      <c r="Q11" s="66"/>
      <c r="R11" s="66">
        <f>IF(P11=0,0,IF((I11*12)&lt;(DATEDIF(DATE(F11,E11,1),DATE($P$4,Q11,1),"m")),0,(I11*12)-DATEDIF(DATE(F11,E11,1),DATE($P$4,Q11,1),"m")))</f>
        <v>0</v>
      </c>
      <c r="S11" s="66">
        <f t="shared" si="0"/>
        <v>0</v>
      </c>
      <c r="T11" s="69">
        <f t="shared" si="1"/>
        <v>0</v>
      </c>
      <c r="U11" s="66"/>
      <c r="V11" s="66">
        <f t="shared" si="2"/>
        <v>0</v>
      </c>
      <c r="W11" s="66">
        <f t="shared" si="3"/>
        <v>0</v>
      </c>
      <c r="X11" s="66"/>
      <c r="Y11" s="66"/>
      <c r="Z11" s="66">
        <f>IF(X11=0,0,IF((I11*12)&lt;(DATEDIF(DATE(F11,E11,1),DATE($X$4,Y11,1),"m")),0,(I11*12)-DATEDIF(DATE(F11,E11,1),DATE($X$4,Y11,1),"m")))</f>
        <v>0</v>
      </c>
      <c r="AA11" s="66">
        <f t="shared" si="4"/>
        <v>0</v>
      </c>
      <c r="AB11" s="70">
        <f t="shared" si="5"/>
        <v>0</v>
      </c>
      <c r="AC11" s="66"/>
      <c r="AD11" s="66">
        <f t="shared" si="6"/>
        <v>0</v>
      </c>
      <c r="AE11" s="66">
        <f t="shared" si="7"/>
        <v>0</v>
      </c>
      <c r="AF11" s="71"/>
      <c r="AG11" s="71"/>
      <c r="AH11" s="71">
        <f>IF(AF11=0,0,IF((I11*12)&lt;(DATEDIF(DATE(F11,E11,1),DATE($AF$4,AG11,1),"m")),0,(I11*12)-DATEDIF(DATE(F11,E11,1),DATE($AF$4,AG11,1),"m")))</f>
        <v>0</v>
      </c>
      <c r="AI11" s="71">
        <f t="shared" si="8"/>
        <v>0</v>
      </c>
      <c r="AJ11" s="72">
        <f t="shared" si="9"/>
        <v>0</v>
      </c>
      <c r="AK11" s="71"/>
      <c r="AL11" s="71">
        <f t="shared" si="10"/>
        <v>0</v>
      </c>
      <c r="AM11" s="71">
        <f t="shared" si="11"/>
        <v>0</v>
      </c>
      <c r="AN11" s="71"/>
      <c r="AO11" s="71"/>
      <c r="AP11" s="71"/>
      <c r="AQ11" s="71"/>
      <c r="AR11" s="71"/>
      <c r="AS11" s="71"/>
      <c r="AT11" s="71"/>
      <c r="AU11" s="71"/>
      <c r="AV11" s="66">
        <f t="shared" si="12"/>
        <v>383180000</v>
      </c>
      <c r="AW11" s="66">
        <v>0</v>
      </c>
      <c r="AX11" s="73">
        <f>IFERROR(IF(F11&gt;=2015,0,IF((I11*12)&lt;((DATEDIF(DATE(F11,E11,1),$AX$4,"m"))+1),0,(I11*12)-((DATEDIF(DATE(F11,E11,1),$AX$4,"m"))+1))),0)</f>
        <v>0</v>
      </c>
      <c r="AY11" s="66">
        <v>0</v>
      </c>
      <c r="AZ11" s="66">
        <f t="shared" si="13"/>
        <v>0</v>
      </c>
      <c r="BA11" s="66">
        <f t="shared" si="14"/>
        <v>0</v>
      </c>
      <c r="BB11" s="66">
        <v>0</v>
      </c>
      <c r="BC11" s="66">
        <v>0</v>
      </c>
      <c r="BD11" s="66">
        <f t="shared" si="15"/>
        <v>0</v>
      </c>
      <c r="BE11" s="66">
        <v>0</v>
      </c>
      <c r="BF11" s="66">
        <v>0</v>
      </c>
      <c r="BG11" s="66">
        <v>14298520</v>
      </c>
      <c r="BH11" s="66">
        <f t="shared" si="16"/>
        <v>0</v>
      </c>
      <c r="BI11" s="66">
        <f t="shared" si="17"/>
        <v>0</v>
      </c>
      <c r="BJ11" s="66">
        <f t="shared" si="18"/>
        <v>14298520</v>
      </c>
      <c r="BK11" s="66">
        <f t="shared" si="19"/>
        <v>0</v>
      </c>
      <c r="BL11" s="66">
        <f t="shared" si="20"/>
        <v>0</v>
      </c>
      <c r="BM11" s="66">
        <f t="shared" si="21"/>
        <v>14298520</v>
      </c>
      <c r="BN11" s="66">
        <f t="shared" si="22"/>
        <v>0</v>
      </c>
      <c r="BO11" s="675" t="s">
        <v>1853</v>
      </c>
      <c r="BP11" s="89" t="s">
        <v>292</v>
      </c>
      <c r="BQ11" s="89" t="s">
        <v>948</v>
      </c>
      <c r="BR11" s="89" t="s">
        <v>1010</v>
      </c>
    </row>
    <row r="12" spans="1:70" x14ac:dyDescent="0.25">
      <c r="A12" s="15" t="s">
        <v>293</v>
      </c>
      <c r="B12"/>
      <c r="C12"/>
      <c r="G12" s="59" t="s">
        <v>285</v>
      </c>
      <c r="H12" s="83">
        <f>SUM(H2:H11)</f>
        <v>1860699000</v>
      </c>
    </row>
    <row r="13" spans="1:70" x14ac:dyDescent="0.25">
      <c r="A13" s="95"/>
      <c r="B13" s="31" t="s">
        <v>294</v>
      </c>
    </row>
    <row r="14" spans="1:70" x14ac:dyDescent="0.25">
      <c r="A14" s="96"/>
      <c r="B14" s="31" t="s">
        <v>295</v>
      </c>
    </row>
    <row r="15" spans="1:70" x14ac:dyDescent="0.25">
      <c r="A15" s="97"/>
      <c r="B15" s="31" t="s">
        <v>296</v>
      </c>
    </row>
    <row r="16" spans="1:70" x14ac:dyDescent="0.25">
      <c r="A16" s="41"/>
      <c r="B16" s="31" t="s">
        <v>297</v>
      </c>
    </row>
  </sheetData>
  <pageMargins left="0.70866141732283472" right="0.70866141732283472" top="0.56000000000000005" bottom="0.3" header="0.31496062992125984" footer="0.31496062992125984"/>
  <pageSetup paperSize="10000" scale="95" fitToHeight="0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A120"/>
  <sheetViews>
    <sheetView workbookViewId="0">
      <selection activeCell="CH17" sqref="CH17"/>
    </sheetView>
  </sheetViews>
  <sheetFormatPr defaultColWidth="9.140625" defaultRowHeight="15" x14ac:dyDescent="0.25"/>
  <cols>
    <col min="1" max="1" width="2.140625" style="102" customWidth="1"/>
    <col min="2" max="2" width="2.85546875" style="102" customWidth="1"/>
    <col min="3" max="3" width="3.85546875" style="102" customWidth="1"/>
    <col min="4" max="17" width="2.140625" style="102" customWidth="1"/>
    <col min="18" max="18" width="3.28515625" style="102" customWidth="1"/>
    <col min="19" max="19" width="4.28515625" style="102" customWidth="1"/>
    <col min="20" max="20" width="4.7109375" style="102" customWidth="1"/>
    <col min="21" max="69" width="2.140625" style="102" customWidth="1"/>
    <col min="70" max="70" width="3.7109375" style="102" customWidth="1"/>
    <col min="71" max="71" width="2.5703125" style="102" customWidth="1"/>
    <col min="72" max="85" width="2.140625" style="102" customWidth="1"/>
    <col min="86" max="16384" width="9.140625" style="102"/>
  </cols>
  <sheetData>
    <row r="1" spans="2:77" x14ac:dyDescent="0.25">
      <c r="C1" s="324"/>
      <c r="D1" s="324"/>
      <c r="E1" s="324"/>
      <c r="F1" s="324"/>
      <c r="G1" s="324"/>
      <c r="H1" s="324"/>
      <c r="I1" s="324"/>
      <c r="J1" s="324"/>
      <c r="K1" s="324"/>
      <c r="L1" s="324"/>
      <c r="M1" s="324"/>
      <c r="N1" s="324"/>
      <c r="O1" s="324"/>
      <c r="P1" s="525"/>
      <c r="Q1" s="525"/>
      <c r="R1" s="525"/>
      <c r="S1" s="525"/>
      <c r="T1" s="324"/>
      <c r="U1" s="324"/>
      <c r="V1" s="324"/>
      <c r="W1" s="526"/>
      <c r="X1" s="526"/>
      <c r="Y1" s="526"/>
      <c r="Z1" s="526"/>
      <c r="AA1" s="324"/>
      <c r="AB1" s="525"/>
      <c r="AC1" s="525"/>
      <c r="AD1" s="525"/>
      <c r="AE1" s="324"/>
      <c r="AF1" s="324"/>
      <c r="AG1" s="525"/>
      <c r="AH1" s="525"/>
      <c r="AI1" s="525"/>
      <c r="AJ1" s="324"/>
      <c r="AK1" s="522"/>
      <c r="AL1" s="522"/>
      <c r="AM1" s="522"/>
      <c r="AN1" s="522"/>
      <c r="AO1" s="522"/>
      <c r="AP1" s="522"/>
      <c r="AQ1" s="324"/>
      <c r="AR1" s="324"/>
      <c r="AS1" s="522"/>
      <c r="AT1" s="522"/>
      <c r="AU1" s="522"/>
      <c r="AV1" s="522"/>
      <c r="AW1" s="522"/>
      <c r="AX1" s="521"/>
      <c r="AY1" s="324"/>
      <c r="AZ1" s="324"/>
      <c r="BA1" s="324"/>
      <c r="BB1" s="324"/>
      <c r="BC1" s="518"/>
      <c r="BD1" s="518"/>
      <c r="BE1" s="518"/>
      <c r="BF1" s="324"/>
      <c r="BG1" s="324"/>
      <c r="BH1" s="324"/>
      <c r="BI1" s="519"/>
      <c r="BJ1" s="519"/>
      <c r="BK1" s="324"/>
      <c r="BL1" s="324"/>
      <c r="BM1" s="324"/>
      <c r="BN1" s="324"/>
      <c r="BO1" s="324"/>
      <c r="BP1" s="324"/>
      <c r="BQ1" s="324"/>
      <c r="BR1" s="324"/>
      <c r="BS1" s="324"/>
      <c r="BT1" s="324"/>
      <c r="BU1" s="324"/>
      <c r="BV1" s="324"/>
      <c r="BW1" s="324"/>
      <c r="BX1" s="324"/>
      <c r="BY1" s="517"/>
    </row>
    <row r="2" spans="2:77" ht="18.75" x14ac:dyDescent="0.3">
      <c r="B2" s="1113" t="s">
        <v>2277</v>
      </c>
      <c r="C2" s="1113"/>
      <c r="D2" s="1113"/>
      <c r="E2" s="1113"/>
      <c r="F2" s="1113"/>
      <c r="G2" s="1113"/>
      <c r="H2" s="1113"/>
      <c r="I2" s="1113"/>
      <c r="J2" s="1113"/>
      <c r="K2" s="1113"/>
      <c r="L2" s="1113"/>
      <c r="M2" s="1113"/>
      <c r="N2" s="1113"/>
      <c r="O2" s="1113"/>
      <c r="P2" s="1113"/>
      <c r="Q2" s="1113"/>
      <c r="R2" s="1113"/>
      <c r="S2" s="1113"/>
      <c r="T2" s="1113"/>
      <c r="U2" s="1113"/>
      <c r="V2" s="1113"/>
      <c r="W2" s="1113"/>
      <c r="X2" s="1113"/>
      <c r="Y2" s="1113"/>
      <c r="Z2" s="1113"/>
      <c r="AA2" s="1113"/>
      <c r="AB2" s="1113"/>
      <c r="AC2" s="1113"/>
      <c r="AD2" s="1113"/>
      <c r="AE2" s="1113"/>
      <c r="AF2" s="1113"/>
      <c r="AG2" s="1113"/>
      <c r="AH2" s="1113"/>
      <c r="AI2" s="1113"/>
      <c r="AJ2" s="1113"/>
      <c r="AK2" s="1113"/>
      <c r="AL2" s="1113"/>
      <c r="AM2" s="1113"/>
      <c r="AN2" s="1113"/>
      <c r="AO2" s="1113"/>
      <c r="AP2" s="1113"/>
      <c r="AQ2" s="1113"/>
      <c r="AR2" s="1113"/>
      <c r="AS2" s="1113"/>
      <c r="AT2" s="1113"/>
      <c r="AU2" s="1113"/>
      <c r="AV2" s="1113"/>
      <c r="AW2" s="1113"/>
      <c r="AX2" s="1113"/>
      <c r="AY2" s="1113"/>
      <c r="AZ2" s="1113"/>
      <c r="BA2" s="1113"/>
      <c r="BB2" s="1113"/>
      <c r="BC2" s="1113"/>
      <c r="BD2" s="1113"/>
      <c r="BE2" s="1113"/>
      <c r="BF2" s="1113"/>
      <c r="BG2" s="1113"/>
      <c r="BH2" s="1113"/>
      <c r="BI2" s="1113"/>
      <c r="BJ2" s="1113"/>
      <c r="BK2" s="1113"/>
      <c r="BL2" s="1113"/>
      <c r="BM2" s="1113"/>
      <c r="BN2" s="1113"/>
      <c r="BO2" s="1113"/>
      <c r="BP2" s="1113"/>
      <c r="BQ2" s="1113"/>
      <c r="BR2" s="1113"/>
      <c r="BS2" s="1113"/>
      <c r="BT2" s="1113"/>
      <c r="BU2" s="1113"/>
      <c r="BV2" s="1113"/>
      <c r="BW2" s="1113"/>
      <c r="BX2" s="324"/>
      <c r="BY2" s="517"/>
    </row>
    <row r="3" spans="2:77" ht="15.75" x14ac:dyDescent="0.25">
      <c r="B3" s="1114" t="str">
        <f>CONCATENATE(UPPER('[1]DATA SEKOLAH'!$D$4))</f>
        <v xml:space="preserve">JL. SEKEJATI NO. 36 </v>
      </c>
      <c r="C3" s="1114"/>
      <c r="D3" s="1114"/>
      <c r="E3" s="1114"/>
      <c r="F3" s="1114"/>
      <c r="G3" s="1114"/>
      <c r="H3" s="1114"/>
      <c r="I3" s="1114"/>
      <c r="J3" s="1114"/>
      <c r="K3" s="1114"/>
      <c r="L3" s="1114"/>
      <c r="M3" s="1114"/>
      <c r="N3" s="1114"/>
      <c r="O3" s="1114"/>
      <c r="P3" s="1114"/>
      <c r="Q3" s="1114"/>
      <c r="R3" s="1114"/>
      <c r="S3" s="1114"/>
      <c r="T3" s="1114"/>
      <c r="U3" s="1114"/>
      <c r="V3" s="1114"/>
      <c r="W3" s="1114"/>
      <c r="X3" s="1114"/>
      <c r="Y3" s="1114"/>
      <c r="Z3" s="1114"/>
      <c r="AA3" s="1114"/>
      <c r="AB3" s="1114"/>
      <c r="AC3" s="1114"/>
      <c r="AD3" s="1114"/>
      <c r="AE3" s="1114"/>
      <c r="AF3" s="1114"/>
      <c r="AG3" s="1114"/>
      <c r="AH3" s="1114"/>
      <c r="AI3" s="1114"/>
      <c r="AJ3" s="1114"/>
      <c r="AK3" s="1114"/>
      <c r="AL3" s="1114"/>
      <c r="AM3" s="1114"/>
      <c r="AN3" s="1114"/>
      <c r="AO3" s="1114"/>
      <c r="AP3" s="1114"/>
      <c r="AQ3" s="1114"/>
      <c r="AR3" s="1114"/>
      <c r="AS3" s="1114"/>
      <c r="AT3" s="1114"/>
      <c r="AU3" s="1114"/>
      <c r="AV3" s="1114"/>
      <c r="AW3" s="1114"/>
      <c r="AX3" s="1114"/>
      <c r="AY3" s="1114"/>
      <c r="AZ3" s="1114"/>
      <c r="BA3" s="1114"/>
      <c r="BB3" s="1114"/>
      <c r="BC3" s="1114"/>
      <c r="BD3" s="1114"/>
      <c r="BE3" s="1114"/>
      <c r="BF3" s="1114"/>
      <c r="BG3" s="1114"/>
      <c r="BH3" s="1114"/>
      <c r="BI3" s="1114"/>
      <c r="BJ3" s="1114"/>
      <c r="BK3" s="1114"/>
      <c r="BL3" s="1114"/>
      <c r="BM3" s="1114"/>
      <c r="BN3" s="1114"/>
      <c r="BO3" s="1114"/>
      <c r="BP3" s="1114"/>
      <c r="BQ3" s="1114"/>
      <c r="BR3" s="1114"/>
      <c r="BS3" s="1114"/>
      <c r="BT3" s="1114"/>
      <c r="BU3" s="1114"/>
      <c r="BV3" s="1114"/>
      <c r="BW3" s="1114"/>
      <c r="BX3" s="324"/>
      <c r="BY3" s="517"/>
    </row>
    <row r="4" spans="2:77" x14ac:dyDescent="0.25">
      <c r="B4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 s="324"/>
      <c r="BY4" s="517"/>
    </row>
    <row r="5" spans="2:77" x14ac:dyDescent="0.25">
      <c r="B5" s="131"/>
      <c r="C5" s="132"/>
      <c r="D5" s="132"/>
      <c r="E5" s="132"/>
      <c r="F5" s="132"/>
      <c r="G5" s="131"/>
      <c r="H5" s="133"/>
      <c r="I5" s="133"/>
      <c r="J5" s="1115" t="s">
        <v>2278</v>
      </c>
      <c r="K5" s="1115"/>
      <c r="L5" s="1115"/>
      <c r="M5" s="1115"/>
      <c r="N5" s="1115"/>
      <c r="O5" s="1115"/>
      <c r="P5" s="1115"/>
      <c r="Q5" s="1115"/>
      <c r="R5" s="1115"/>
      <c r="S5" s="1115"/>
      <c r="T5" s="1115"/>
      <c r="U5" s="1115"/>
      <c r="V5" s="1115"/>
      <c r="W5" s="1115"/>
      <c r="X5" s="1115"/>
      <c r="Y5" s="1115"/>
      <c r="Z5" s="1115"/>
      <c r="AA5" s="1115"/>
      <c r="AB5" s="1115"/>
      <c r="AC5" s="1115"/>
      <c r="AD5" s="1115"/>
      <c r="AE5" s="1115"/>
      <c r="AF5" s="1115"/>
      <c r="AG5" s="1115"/>
      <c r="AH5" s="1115"/>
      <c r="AI5" s="1115"/>
      <c r="AJ5" s="1115"/>
      <c r="AK5" s="1115"/>
      <c r="AL5" s="1115"/>
      <c r="AM5" s="1115"/>
      <c r="AN5" s="1115"/>
      <c r="AO5" s="1115"/>
      <c r="AP5" s="1115"/>
      <c r="AQ5" s="1115"/>
      <c r="AR5" s="1115"/>
      <c r="AS5" s="1115"/>
      <c r="AT5" s="1115"/>
      <c r="AU5" s="1115"/>
      <c r="AV5" s="1115"/>
      <c r="AW5" s="1115"/>
      <c r="AX5" s="1115"/>
      <c r="AY5" s="1115"/>
      <c r="AZ5" s="1115"/>
      <c r="BA5" s="1115"/>
      <c r="BB5" s="1115"/>
      <c r="BC5" s="1115"/>
      <c r="BD5" s="1115"/>
      <c r="BE5" s="1115"/>
      <c r="BF5" s="1115"/>
      <c r="BG5" s="1115"/>
      <c r="BH5" s="1115"/>
      <c r="BI5" s="1115"/>
      <c r="BJ5" s="1115"/>
      <c r="BK5" s="1115"/>
      <c r="BL5" s="1115"/>
      <c r="BM5" s="1115"/>
      <c r="BN5" s="1115"/>
      <c r="BO5" s="1115"/>
      <c r="BP5" s="1115"/>
      <c r="BQ5" s="1115"/>
      <c r="BR5" s="1115"/>
      <c r="BS5" s="1115"/>
      <c r="BT5" s="1115"/>
      <c r="BU5" s="1115"/>
      <c r="BV5" s="1115"/>
      <c r="BW5" s="1115"/>
      <c r="BX5" s="518"/>
      <c r="BY5" s="517"/>
    </row>
    <row r="6" spans="2:77" x14ac:dyDescent="0.25">
      <c r="B6" s="131"/>
      <c r="C6" s="132"/>
      <c r="D6" s="132"/>
      <c r="E6" s="132"/>
      <c r="F6" s="132"/>
      <c r="G6" s="131"/>
      <c r="H6" s="133"/>
      <c r="I6" s="133"/>
      <c r="J6" s="1115"/>
      <c r="K6" s="1115"/>
      <c r="L6" s="1115"/>
      <c r="M6" s="1115"/>
      <c r="N6" s="1115"/>
      <c r="O6" s="1115"/>
      <c r="P6" s="1115"/>
      <c r="Q6" s="1115"/>
      <c r="R6" s="1115"/>
      <c r="S6" s="1115"/>
      <c r="T6" s="1115"/>
      <c r="U6" s="1115"/>
      <c r="V6" s="1115"/>
      <c r="W6" s="1115"/>
      <c r="X6" s="1115"/>
      <c r="Y6" s="1115"/>
      <c r="Z6" s="1115"/>
      <c r="AA6" s="1115"/>
      <c r="AB6" s="1115"/>
      <c r="AC6" s="1115"/>
      <c r="AD6" s="1115"/>
      <c r="AE6" s="1115"/>
      <c r="AF6" s="1115"/>
      <c r="AG6" s="1115"/>
      <c r="AH6" s="1115"/>
      <c r="AI6" s="1115"/>
      <c r="AJ6" s="1115"/>
      <c r="AK6" s="1115"/>
      <c r="AL6" s="1115"/>
      <c r="AM6" s="1115"/>
      <c r="AN6" s="1115"/>
      <c r="AO6" s="1115"/>
      <c r="AP6" s="1115"/>
      <c r="AQ6" s="1115"/>
      <c r="AR6" s="1115"/>
      <c r="AS6" s="1115"/>
      <c r="AT6" s="1115"/>
      <c r="AU6" s="1115"/>
      <c r="AV6" s="1115"/>
      <c r="AW6" s="1115"/>
      <c r="AX6" s="1115"/>
      <c r="AY6" s="1115"/>
      <c r="AZ6" s="1115"/>
      <c r="BA6" s="1115"/>
      <c r="BB6" s="1115"/>
      <c r="BC6" s="1115"/>
      <c r="BD6" s="1115"/>
      <c r="BE6" s="1115"/>
      <c r="BF6" s="1115"/>
      <c r="BG6" s="1115"/>
      <c r="BH6" s="1115"/>
      <c r="BI6" s="1115"/>
      <c r="BJ6" s="1115"/>
      <c r="BK6" s="1115"/>
      <c r="BL6" s="1115"/>
      <c r="BM6" s="1115"/>
      <c r="BN6" s="1115"/>
      <c r="BO6" s="1115"/>
      <c r="BP6" s="1115"/>
      <c r="BQ6" s="1115"/>
      <c r="BR6" s="1115"/>
      <c r="BS6" s="1115"/>
      <c r="BT6" s="1115"/>
      <c r="BU6" s="1115"/>
      <c r="BV6" s="1115"/>
      <c r="BW6" s="1115"/>
      <c r="BX6" s="518"/>
      <c r="BY6" s="517"/>
    </row>
    <row r="7" spans="2:77" ht="18" x14ac:dyDescent="0.25">
      <c r="B7" s="134"/>
      <c r="C7" s="135"/>
      <c r="D7" s="135"/>
      <c r="E7" s="135"/>
      <c r="F7" s="135"/>
      <c r="G7" s="134"/>
      <c r="H7" s="136"/>
      <c r="I7" s="136"/>
      <c r="J7" s="136"/>
      <c r="K7" s="136"/>
      <c r="L7" s="136"/>
      <c r="M7" s="136"/>
      <c r="N7" s="136"/>
      <c r="O7" s="136"/>
      <c r="P7" s="136"/>
      <c r="Q7" s="136"/>
      <c r="R7" s="136"/>
      <c r="S7" s="136"/>
      <c r="T7" s="136"/>
      <c r="U7" s="136"/>
      <c r="V7" s="136"/>
      <c r="W7" s="136"/>
      <c r="X7" s="136"/>
      <c r="Y7" s="136"/>
      <c r="Z7" s="136"/>
      <c r="AA7" s="136"/>
      <c r="AB7" s="136"/>
      <c r="AC7" s="136"/>
      <c r="AD7" s="136"/>
      <c r="AE7" s="136"/>
      <c r="AF7" s="136"/>
      <c r="AG7" s="136"/>
      <c r="AH7" s="136"/>
      <c r="AI7" s="136"/>
      <c r="AJ7" s="136"/>
      <c r="AK7" s="136"/>
      <c r="AL7" s="136"/>
      <c r="AM7" s="136"/>
      <c r="AN7" s="136"/>
      <c r="AO7" s="136"/>
      <c r="AP7" s="136"/>
      <c r="AQ7" s="136"/>
      <c r="AR7" s="136"/>
      <c r="AS7" s="136"/>
      <c r="AT7" s="136"/>
      <c r="AU7" s="136"/>
      <c r="AV7" s="136"/>
      <c r="AW7" s="136"/>
      <c r="AX7" s="136"/>
      <c r="AY7" s="136"/>
      <c r="AZ7" s="136"/>
      <c r="BA7" s="136"/>
      <c r="BB7" s="136"/>
      <c r="BC7" s="136"/>
      <c r="BD7" s="136"/>
      <c r="BE7" s="136"/>
      <c r="BF7" s="136"/>
      <c r="BG7" s="136"/>
      <c r="BH7" s="136"/>
      <c r="BI7" s="136"/>
      <c r="BJ7" s="136"/>
      <c r="BK7" s="136"/>
      <c r="BL7" s="136"/>
      <c r="BM7" s="136"/>
      <c r="BN7" s="136"/>
      <c r="BO7" s="136"/>
      <c r="BP7" s="136"/>
      <c r="BQ7" s="136"/>
      <c r="BR7" s="136"/>
      <c r="BS7" s="136"/>
      <c r="BT7" s="136"/>
      <c r="BU7" s="136"/>
      <c r="BV7" s="136"/>
      <c r="BW7" s="136"/>
      <c r="BX7" s="324"/>
      <c r="BY7" s="517"/>
    </row>
    <row r="8" spans="2:77" ht="18" x14ac:dyDescent="0.25">
      <c r="B8" s="134"/>
      <c r="C8" s="135"/>
      <c r="D8" s="135"/>
      <c r="E8" s="135"/>
      <c r="F8" s="135"/>
      <c r="G8" s="134"/>
      <c r="H8" s="136"/>
      <c r="I8" s="136"/>
      <c r="J8" s="136"/>
      <c r="K8" s="136"/>
      <c r="L8" s="136"/>
      <c r="M8" s="136"/>
      <c r="N8" s="136"/>
      <c r="O8" s="136"/>
      <c r="P8" s="136"/>
      <c r="Q8" s="136"/>
      <c r="R8" s="136"/>
      <c r="S8" s="136"/>
      <c r="T8" s="136"/>
      <c r="U8" s="136"/>
      <c r="V8" s="136"/>
      <c r="W8" s="136"/>
      <c r="X8" s="136"/>
      <c r="Y8" s="136"/>
      <c r="Z8" s="136"/>
      <c r="AA8" s="136"/>
      <c r="AB8" s="136"/>
      <c r="AC8" s="136"/>
      <c r="AD8" s="136"/>
      <c r="AE8" s="136"/>
      <c r="AF8" s="136"/>
      <c r="AG8" s="136"/>
      <c r="AH8" s="136"/>
      <c r="AI8" s="136"/>
      <c r="AJ8" s="136"/>
      <c r="AK8" s="136"/>
      <c r="AL8" s="136"/>
      <c r="AM8" s="136"/>
      <c r="AN8" s="136"/>
      <c r="AO8" s="136"/>
      <c r="AP8" s="136"/>
      <c r="AQ8" s="136"/>
      <c r="AR8" s="136"/>
      <c r="AS8" s="136"/>
      <c r="AT8" s="136"/>
      <c r="AU8" s="136"/>
      <c r="AV8" s="136"/>
      <c r="AW8" s="136"/>
      <c r="AX8" s="136"/>
      <c r="AY8" s="136"/>
      <c r="AZ8" s="136"/>
      <c r="BA8" s="136"/>
      <c r="BB8" s="136"/>
      <c r="BC8" s="136"/>
      <c r="BD8" s="136"/>
      <c r="BE8" s="136"/>
      <c r="BF8" s="136"/>
      <c r="BG8" s="136"/>
      <c r="BH8" s="136"/>
      <c r="BI8" s="136"/>
      <c r="BJ8" s="136"/>
      <c r="BK8" s="136"/>
      <c r="BL8" s="136"/>
      <c r="BM8" s="136"/>
      <c r="BN8" s="136"/>
      <c r="BO8" s="136"/>
      <c r="BP8" s="136"/>
      <c r="BQ8" s="136"/>
      <c r="BR8" s="136"/>
      <c r="BS8" s="136"/>
      <c r="BT8" s="136"/>
      <c r="BU8" s="136"/>
      <c r="BV8" s="136"/>
      <c r="BW8" s="136"/>
      <c r="BX8" s="324"/>
      <c r="BY8" s="517"/>
    </row>
    <row r="9" spans="2:77" ht="15.75" thickBot="1" x14ac:dyDescent="0.3">
      <c r="B9" s="131"/>
      <c r="C9" s="132"/>
      <c r="D9" s="132"/>
      <c r="E9" s="132"/>
      <c r="F9" s="132"/>
      <c r="G9" s="137"/>
      <c r="H9" s="133"/>
      <c r="I9" s="133"/>
      <c r="J9" s="133"/>
      <c r="K9" s="133"/>
      <c r="L9" s="133"/>
      <c r="M9" s="133"/>
      <c r="N9" s="133"/>
      <c r="O9" s="133"/>
      <c r="P9" s="133"/>
      <c r="Q9" s="138"/>
      <c r="R9" s="133"/>
      <c r="S9" s="133"/>
      <c r="T9" s="133"/>
      <c r="U9" s="133"/>
      <c r="V9" s="133"/>
      <c r="W9" s="133"/>
      <c r="X9" s="138"/>
      <c r="Y9" s="133"/>
      <c r="Z9" s="133"/>
      <c r="AA9" s="138"/>
      <c r="AB9" s="138"/>
      <c r="AC9" s="138"/>
      <c r="AD9" s="138"/>
      <c r="AE9" s="138"/>
      <c r="AF9" s="133"/>
      <c r="AG9" s="133"/>
      <c r="AH9" s="133"/>
      <c r="AI9" s="133"/>
      <c r="AJ9" s="133"/>
      <c r="AK9" s="133"/>
      <c r="AL9" s="133"/>
      <c r="AM9" s="133"/>
      <c r="AN9" s="133"/>
      <c r="AO9" s="133"/>
      <c r="AP9" s="133"/>
      <c r="AQ9" s="133"/>
      <c r="AR9" s="133"/>
      <c r="AS9" s="133"/>
      <c r="AT9" s="133"/>
      <c r="AU9" s="133"/>
      <c r="AV9" s="133"/>
      <c r="AW9" s="133"/>
      <c r="AX9" s="133"/>
      <c r="AY9" s="133"/>
      <c r="AZ9" s="133"/>
      <c r="BA9" s="133"/>
      <c r="BB9" s="133"/>
      <c r="BC9" s="133"/>
      <c r="BD9" s="133"/>
      <c r="BE9" s="133"/>
      <c r="BF9" s="133"/>
      <c r="BG9" s="133"/>
      <c r="BH9" s="133"/>
      <c r="BI9" s="133"/>
      <c r="BJ9" s="133"/>
      <c r="BK9" s="133"/>
      <c r="BL9" s="133"/>
      <c r="BM9" s="133"/>
      <c r="BN9" s="133"/>
      <c r="BO9" s="133"/>
      <c r="BP9" s="133"/>
      <c r="BQ9" s="138"/>
      <c r="BR9" s="138"/>
      <c r="BS9" s="138"/>
      <c r="BT9" s="138"/>
      <c r="BU9" s="138"/>
      <c r="BV9" s="138"/>
      <c r="BW9" s="138"/>
      <c r="BX9" s="324"/>
      <c r="BY9" s="517"/>
    </row>
    <row r="10" spans="2:77" ht="15.75" thickBot="1" x14ac:dyDescent="0.3">
      <c r="B10" s="139"/>
      <c r="C10" s="527"/>
      <c r="D10" s="527"/>
      <c r="E10" s="527"/>
      <c r="F10" s="527"/>
      <c r="G10" s="140"/>
      <c r="H10" s="1116"/>
      <c r="I10" s="1116"/>
      <c r="J10" s="141"/>
      <c r="K10" s="142"/>
      <c r="L10" s="142"/>
      <c r="M10" s="143"/>
      <c r="N10" s="1119"/>
      <c r="O10" s="1120"/>
      <c r="P10" s="144"/>
      <c r="Q10" s="528"/>
      <c r="R10" s="1121" t="s">
        <v>1130</v>
      </c>
      <c r="S10" s="1122"/>
      <c r="T10" s="1125" t="s">
        <v>1131</v>
      </c>
      <c r="U10" s="1126"/>
      <c r="V10" s="1129" t="s">
        <v>1132</v>
      </c>
      <c r="W10" s="1130"/>
      <c r="X10" s="145"/>
      <c r="Y10" s="1129" t="s">
        <v>1133</v>
      </c>
      <c r="Z10" s="1130"/>
      <c r="AA10" s="1129" t="s">
        <v>1134</v>
      </c>
      <c r="AB10" s="1133"/>
      <c r="AC10" s="1133"/>
      <c r="AD10" s="1133"/>
      <c r="AE10" s="776"/>
      <c r="AF10" s="779"/>
      <c r="AG10" s="777"/>
      <c r="AH10" s="779"/>
      <c r="AI10" s="779"/>
      <c r="AJ10" s="529"/>
      <c r="AK10" s="530"/>
      <c r="AL10" s="531"/>
      <c r="AM10" s="1095" t="s">
        <v>1135</v>
      </c>
      <c r="AN10" s="1096"/>
      <c r="AO10" s="1099" t="s">
        <v>1136</v>
      </c>
      <c r="AP10" s="1100"/>
      <c r="AQ10" s="1103" t="s">
        <v>1137</v>
      </c>
      <c r="AR10" s="1104"/>
      <c r="AS10" s="1099" t="s">
        <v>1138</v>
      </c>
      <c r="AT10" s="1104"/>
      <c r="AU10" s="1107" t="s">
        <v>1139</v>
      </c>
      <c r="AV10" s="1108"/>
      <c r="AW10" s="1108"/>
      <c r="AX10" s="1109"/>
      <c r="AY10" s="1082" t="s">
        <v>1140</v>
      </c>
      <c r="AZ10" s="1083"/>
      <c r="BA10" s="1082" t="s">
        <v>1141</v>
      </c>
      <c r="BB10" s="1083"/>
      <c r="BC10" s="1082" t="s">
        <v>1142</v>
      </c>
      <c r="BD10" s="1083"/>
      <c r="BE10" s="1082" t="s">
        <v>1143</v>
      </c>
      <c r="BF10" s="1083"/>
      <c r="BG10" s="146"/>
      <c r="BH10" s="147"/>
      <c r="BI10" s="147"/>
      <c r="BJ10" s="147"/>
      <c r="BK10" s="147"/>
      <c r="BL10" s="147"/>
      <c r="BM10" s="147"/>
      <c r="BN10" s="148"/>
      <c r="BO10" s="149"/>
      <c r="BP10" s="149"/>
      <c r="BQ10" s="1086" t="s">
        <v>1144</v>
      </c>
      <c r="BR10" s="532"/>
      <c r="BS10" s="532"/>
      <c r="BT10" s="533"/>
      <c r="BU10" s="533"/>
      <c r="BV10" s="533"/>
      <c r="BW10" s="533"/>
      <c r="BX10" s="324"/>
      <c r="BY10" s="517"/>
    </row>
    <row r="11" spans="2:77" ht="15.75" thickBot="1" x14ac:dyDescent="0.3">
      <c r="B11" s="150"/>
      <c r="C11" s="527"/>
      <c r="D11" s="527"/>
      <c r="E11" s="527"/>
      <c r="F11" s="527"/>
      <c r="G11" s="151"/>
      <c r="H11" s="1117"/>
      <c r="I11" s="1117"/>
      <c r="J11" s="152"/>
      <c r="K11" s="534" t="s">
        <v>1145</v>
      </c>
      <c r="L11" s="535"/>
      <c r="M11" s="153"/>
      <c r="N11" s="1088" t="s">
        <v>1146</v>
      </c>
      <c r="O11" s="1089"/>
      <c r="P11" s="154"/>
      <c r="Q11" s="528"/>
      <c r="R11" s="1123"/>
      <c r="S11" s="1124"/>
      <c r="T11" s="1127"/>
      <c r="U11" s="1128"/>
      <c r="V11" s="1131"/>
      <c r="W11" s="1132"/>
      <c r="X11" s="536"/>
      <c r="Y11" s="1131"/>
      <c r="Z11" s="1132"/>
      <c r="AA11" s="1131"/>
      <c r="AB11" s="1090"/>
      <c r="AC11" s="1090"/>
      <c r="AD11" s="1090"/>
      <c r="AE11" s="155"/>
      <c r="AF11" s="155"/>
      <c r="AG11" s="778"/>
      <c r="AH11" s="1090" t="s">
        <v>1147</v>
      </c>
      <c r="AI11" s="1090"/>
      <c r="AJ11" s="1090"/>
      <c r="AK11" s="1090"/>
      <c r="AL11" s="537"/>
      <c r="AM11" s="1097"/>
      <c r="AN11" s="1098"/>
      <c r="AO11" s="1101"/>
      <c r="AP11" s="1102"/>
      <c r="AQ11" s="1105"/>
      <c r="AR11" s="1106"/>
      <c r="AS11" s="1101"/>
      <c r="AT11" s="1106"/>
      <c r="AU11" s="1110"/>
      <c r="AV11" s="1111"/>
      <c r="AW11" s="1111"/>
      <c r="AX11" s="1112"/>
      <c r="AY11" s="1084"/>
      <c r="AZ11" s="1085"/>
      <c r="BA11" s="1084"/>
      <c r="BB11" s="1085"/>
      <c r="BC11" s="1084"/>
      <c r="BD11" s="1085"/>
      <c r="BE11" s="1084"/>
      <c r="BF11" s="1085"/>
      <c r="BG11" s="156"/>
      <c r="BH11" s="538"/>
      <c r="BI11" s="538"/>
      <c r="BJ11" s="538"/>
      <c r="BK11" s="538"/>
      <c r="BL11" s="538"/>
      <c r="BM11" s="538"/>
      <c r="BN11" s="538"/>
      <c r="BO11" s="1091" t="s">
        <v>1148</v>
      </c>
      <c r="BP11" s="1092"/>
      <c r="BQ11" s="1087"/>
      <c r="BR11" s="175"/>
      <c r="BS11" s="175"/>
      <c r="BT11" s="175"/>
      <c r="BU11" s="175"/>
      <c r="BV11" s="830"/>
      <c r="BW11" s="533"/>
      <c r="BX11" s="324"/>
      <c r="BY11" s="517"/>
    </row>
    <row r="12" spans="2:77" ht="16.5" thickTop="1" thickBot="1" x14ac:dyDescent="0.3">
      <c r="B12" s="150"/>
      <c r="C12" s="527"/>
      <c r="D12" s="527"/>
      <c r="E12" s="527"/>
      <c r="F12" s="527"/>
      <c r="G12" s="151"/>
      <c r="H12" s="1118"/>
      <c r="I12" s="1118"/>
      <c r="J12" s="1061"/>
      <c r="K12" s="1061"/>
      <c r="L12" s="1061"/>
      <c r="M12" s="1062"/>
      <c r="N12" s="1088"/>
      <c r="O12" s="1089"/>
      <c r="P12" s="157"/>
      <c r="Q12" s="528"/>
      <c r="R12" s="536"/>
      <c r="S12" s="536"/>
      <c r="T12" s="536"/>
      <c r="U12" s="536"/>
      <c r="V12" s="536"/>
      <c r="W12" s="536"/>
      <c r="X12" s="536"/>
      <c r="Y12" s="536"/>
      <c r="Z12" s="536"/>
      <c r="AA12" s="1131"/>
      <c r="AB12" s="1090"/>
      <c r="AC12" s="1090"/>
      <c r="AD12" s="1090"/>
      <c r="AE12" s="776"/>
      <c r="AF12" s="776"/>
      <c r="AG12" s="778"/>
      <c r="AH12" s="1090"/>
      <c r="AI12" s="1090"/>
      <c r="AJ12" s="1090"/>
      <c r="AK12" s="1090"/>
      <c r="AL12" s="537"/>
      <c r="AM12" s="1097"/>
      <c r="AN12" s="1098"/>
      <c r="AO12" s="1101"/>
      <c r="AP12" s="1102"/>
      <c r="AQ12" s="1105"/>
      <c r="AR12" s="1106"/>
      <c r="AS12" s="1101"/>
      <c r="AT12" s="1106"/>
      <c r="AU12" s="1110"/>
      <c r="AV12" s="1111"/>
      <c r="AW12" s="1111"/>
      <c r="AX12" s="1112"/>
      <c r="AY12" s="1084"/>
      <c r="AZ12" s="1085"/>
      <c r="BA12" s="1084"/>
      <c r="BB12" s="1085"/>
      <c r="BC12" s="1084"/>
      <c r="BD12" s="1085"/>
      <c r="BE12" s="1084"/>
      <c r="BF12" s="1085"/>
      <c r="BG12" s="156"/>
      <c r="BH12" s="1063" t="s">
        <v>1149</v>
      </c>
      <c r="BI12" s="1063"/>
      <c r="BJ12" s="1063"/>
      <c r="BK12" s="1063"/>
      <c r="BL12" s="1063"/>
      <c r="BM12" s="538"/>
      <c r="BN12" s="538"/>
      <c r="BO12" s="1093"/>
      <c r="BP12" s="1094"/>
      <c r="BQ12" s="1064" t="s">
        <v>1150</v>
      </c>
      <c r="BR12" s="831"/>
      <c r="BS12" s="1066" t="s">
        <v>1151</v>
      </c>
      <c r="BT12" s="1066"/>
      <c r="BU12" s="832"/>
      <c r="BV12" s="833"/>
      <c r="BW12" s="533"/>
      <c r="BX12" s="324"/>
      <c r="BY12" s="517"/>
    </row>
    <row r="13" spans="2:77" ht="15.75" thickBot="1" x14ac:dyDescent="0.3">
      <c r="B13" s="150"/>
      <c r="C13" s="527"/>
      <c r="D13" s="527"/>
      <c r="E13" s="527"/>
      <c r="F13" s="527"/>
      <c r="G13" s="151"/>
      <c r="H13" s="1067" t="s">
        <v>1152</v>
      </c>
      <c r="I13" s="1068"/>
      <c r="J13" s="535"/>
      <c r="K13" s="158"/>
      <c r="L13" s="158"/>
      <c r="M13" s="158"/>
      <c r="N13" s="158"/>
      <c r="O13" s="153"/>
      <c r="P13" s="539"/>
      <c r="Q13" s="540"/>
      <c r="R13" s="247"/>
      <c r="S13" s="247"/>
      <c r="T13" s="247"/>
      <c r="U13" s="247"/>
      <c r="V13" s="247"/>
      <c r="W13" s="247"/>
      <c r="X13" s="247"/>
      <c r="Y13" s="247"/>
      <c r="Z13" s="247"/>
      <c r="AA13" s="159"/>
      <c r="AB13" s="541"/>
      <c r="AC13" s="778"/>
      <c r="AD13" s="160"/>
      <c r="AE13" s="160"/>
      <c r="AF13" s="160"/>
      <c r="AG13" s="778"/>
      <c r="AH13" s="776"/>
      <c r="AI13" s="160"/>
      <c r="AJ13" s="542"/>
      <c r="AK13" s="543"/>
      <c r="AL13" s="544"/>
      <c r="AM13" s="1097"/>
      <c r="AN13" s="1098"/>
      <c r="AO13" s="1101"/>
      <c r="AP13" s="1102"/>
      <c r="AQ13" s="1105"/>
      <c r="AR13" s="1106"/>
      <c r="AS13" s="1101"/>
      <c r="AT13" s="1106"/>
      <c r="AU13" s="1110"/>
      <c r="AV13" s="1111"/>
      <c r="AW13" s="1111"/>
      <c r="AX13" s="1112"/>
      <c r="AY13" s="1084"/>
      <c r="AZ13" s="1085"/>
      <c r="BA13" s="1084"/>
      <c r="BB13" s="1085"/>
      <c r="BC13" s="1084"/>
      <c r="BD13" s="1085"/>
      <c r="BE13" s="1084"/>
      <c r="BF13" s="1085"/>
      <c r="BG13" s="156"/>
      <c r="BH13" s="1063" t="s">
        <v>1153</v>
      </c>
      <c r="BI13" s="1063"/>
      <c r="BJ13" s="1063"/>
      <c r="BK13" s="1063"/>
      <c r="BL13" s="1063"/>
      <c r="BM13" s="538"/>
      <c r="BN13" s="538"/>
      <c r="BO13" s="538"/>
      <c r="BP13" s="161"/>
      <c r="BQ13" s="1065"/>
      <c r="BR13" s="831"/>
      <c r="BS13" s="1066"/>
      <c r="BT13" s="1066"/>
      <c r="BU13" s="832"/>
      <c r="BV13" s="833"/>
      <c r="BW13" s="533"/>
      <c r="BX13" s="324"/>
      <c r="BY13" s="517"/>
    </row>
    <row r="14" spans="2:77" ht="15.75" thickBot="1" x14ac:dyDescent="0.3">
      <c r="B14" s="150"/>
      <c r="C14" s="527"/>
      <c r="D14" s="527"/>
      <c r="E14" s="527"/>
      <c r="F14" s="527"/>
      <c r="G14" s="151"/>
      <c r="H14" s="1069"/>
      <c r="I14" s="1070"/>
      <c r="J14" s="536"/>
      <c r="K14" s="536"/>
      <c r="L14" s="536"/>
      <c r="M14" s="536"/>
      <c r="N14" s="536"/>
      <c r="O14" s="536"/>
      <c r="P14" s="536"/>
      <c r="Q14" s="536"/>
      <c r="R14" s="536"/>
      <c r="S14" s="536"/>
      <c r="T14" s="536"/>
      <c r="U14" s="536"/>
      <c r="V14" s="536"/>
      <c r="W14" s="536"/>
      <c r="X14" s="536"/>
      <c r="Y14" s="536"/>
      <c r="Z14" s="536"/>
      <c r="AA14" s="536"/>
      <c r="AB14" s="536"/>
      <c r="AC14" s="536"/>
      <c r="AD14" s="536"/>
      <c r="AE14" s="536"/>
      <c r="AF14" s="536"/>
      <c r="AG14" s="536"/>
      <c r="AH14" s="536"/>
      <c r="AI14" s="162"/>
      <c r="AJ14" s="162"/>
      <c r="AK14" s="162"/>
      <c r="AL14" s="162"/>
      <c r="AM14" s="1097"/>
      <c r="AN14" s="1098"/>
      <c r="AO14" s="1101"/>
      <c r="AP14" s="1102"/>
      <c r="AQ14" s="1105"/>
      <c r="AR14" s="1106"/>
      <c r="AS14" s="1101"/>
      <c r="AT14" s="1106"/>
      <c r="AU14" s="780"/>
      <c r="AV14" s="163"/>
      <c r="AW14" s="163"/>
      <c r="AX14" s="164"/>
      <c r="AY14" s="1084"/>
      <c r="AZ14" s="1085"/>
      <c r="BA14" s="1084"/>
      <c r="BB14" s="1085"/>
      <c r="BC14" s="1084"/>
      <c r="BD14" s="1085"/>
      <c r="BE14" s="1084"/>
      <c r="BF14" s="1085"/>
      <c r="BG14" s="1071"/>
      <c r="BH14" s="1072"/>
      <c r="BI14" s="1072"/>
      <c r="BJ14" s="1072"/>
      <c r="BK14" s="1072"/>
      <c r="BL14" s="1072"/>
      <c r="BM14" s="1072"/>
      <c r="BN14" s="1072"/>
      <c r="BO14" s="1072"/>
      <c r="BP14" s="1073"/>
      <c r="BQ14" s="1065"/>
      <c r="BR14" s="1032" t="s">
        <v>2279</v>
      </c>
      <c r="BS14" s="1033"/>
      <c r="BT14" s="1033"/>
      <c r="BU14" s="1033"/>
      <c r="BV14" s="833"/>
      <c r="BW14" s="533"/>
      <c r="BX14" s="324"/>
      <c r="BY14" s="517"/>
    </row>
    <row r="15" spans="2:77" ht="15.75" thickBot="1" x14ac:dyDescent="0.3">
      <c r="B15" s="150"/>
      <c r="C15" s="527"/>
      <c r="D15" s="527"/>
      <c r="E15" s="527"/>
      <c r="F15" s="527"/>
      <c r="G15" s="165"/>
      <c r="H15" s="166"/>
      <c r="I15" s="166"/>
      <c r="J15" s="166"/>
      <c r="K15" s="166"/>
      <c r="L15" s="166"/>
      <c r="M15" s="166"/>
      <c r="N15" s="166"/>
      <c r="O15" s="314"/>
      <c r="P15" s="167"/>
      <c r="Q15" s="167"/>
      <c r="R15" s="167"/>
      <c r="S15" s="834"/>
      <c r="T15" s="834"/>
      <c r="U15" s="545"/>
      <c r="V15" s="545"/>
      <c r="W15" s="314"/>
      <c r="X15" s="168"/>
      <c r="Y15" s="169"/>
      <c r="Z15" s="536"/>
      <c r="AA15" s="536"/>
      <c r="AB15" s="536"/>
      <c r="AC15" s="168"/>
      <c r="AD15" s="169"/>
      <c r="AE15" s="536"/>
      <c r="AF15" s="536"/>
      <c r="AG15" s="536"/>
      <c r="AH15" s="170"/>
      <c r="AI15" s="171"/>
      <c r="AJ15" s="172"/>
      <c r="AK15" s="536"/>
      <c r="AL15" s="536"/>
      <c r="AM15" s="536"/>
      <c r="AN15" s="536"/>
      <c r="AO15" s="536"/>
      <c r="AP15" s="536"/>
      <c r="AQ15" s="536"/>
      <c r="AR15" s="536"/>
      <c r="AS15" s="536"/>
      <c r="AT15" s="536"/>
      <c r="AU15" s="536"/>
      <c r="AV15" s="536"/>
      <c r="AW15" s="536"/>
      <c r="AX15" s="536"/>
      <c r="AY15" s="536"/>
      <c r="AZ15" s="536"/>
      <c r="BA15" s="536"/>
      <c r="BB15" s="536"/>
      <c r="BC15" s="536"/>
      <c r="BD15" s="536"/>
      <c r="BE15" s="536"/>
      <c r="BF15" s="536"/>
      <c r="BG15" s="1071"/>
      <c r="BH15" s="1072"/>
      <c r="BI15" s="1072"/>
      <c r="BJ15" s="1072"/>
      <c r="BK15" s="1072"/>
      <c r="BL15" s="1072"/>
      <c r="BM15" s="1072"/>
      <c r="BN15" s="1072"/>
      <c r="BO15" s="1072"/>
      <c r="BP15" s="1073"/>
      <c r="BQ15" s="1065"/>
      <c r="BR15" s="831"/>
      <c r="BS15" s="835"/>
      <c r="BT15" s="835"/>
      <c r="BU15" s="835"/>
      <c r="BV15" s="836"/>
      <c r="BW15" s="173"/>
      <c r="BX15" s="324"/>
      <c r="BY15" s="517"/>
    </row>
    <row r="16" spans="2:77" ht="15.75" thickBot="1" x14ac:dyDescent="0.3">
      <c r="B16" s="150"/>
      <c r="C16" s="527"/>
      <c r="D16" s="527"/>
      <c r="E16" s="527"/>
      <c r="F16" s="527"/>
      <c r="G16" s="527"/>
      <c r="H16" s="546"/>
      <c r="I16" s="546"/>
      <c r="J16" s="546"/>
      <c r="K16" s="546"/>
      <c r="L16" s="546"/>
      <c r="M16" s="546"/>
      <c r="N16" s="546"/>
      <c r="O16" s="174"/>
      <c r="P16" s="1019" t="s">
        <v>2280</v>
      </c>
      <c r="Q16" s="993"/>
      <c r="R16" s="1077"/>
      <c r="S16" s="905" t="s">
        <v>2281</v>
      </c>
      <c r="T16" s="906"/>
      <c r="U16" s="313"/>
      <c r="V16" s="313"/>
      <c r="W16" s="314"/>
      <c r="X16" s="314"/>
      <c r="Y16" s="314"/>
      <c r="Z16" s="314"/>
      <c r="AA16" s="314"/>
      <c r="AB16" s="314"/>
      <c r="AC16" s="314"/>
      <c r="AD16" s="314"/>
      <c r="AE16" s="314"/>
      <c r="AF16" s="314"/>
      <c r="AG16" s="314"/>
      <c r="AH16" s="175"/>
      <c r="AI16" s="175"/>
      <c r="AJ16" s="175"/>
      <c r="AK16" s="314"/>
      <c r="AL16" s="314"/>
      <c r="AM16" s="176"/>
      <c r="AN16" s="176"/>
      <c r="AO16" s="176"/>
      <c r="AP16" s="176"/>
      <c r="AQ16" s="176"/>
      <c r="AR16" s="176"/>
      <c r="AS16" s="176"/>
      <c r="AT16" s="176"/>
      <c r="AU16" s="176"/>
      <c r="AV16" s="176"/>
      <c r="AW16" s="176"/>
      <c r="AX16" s="176"/>
      <c r="AY16" s="176"/>
      <c r="AZ16" s="176"/>
      <c r="BA16" s="176"/>
      <c r="BB16" s="176"/>
      <c r="BC16" s="176"/>
      <c r="BD16" s="314"/>
      <c r="BE16" s="314"/>
      <c r="BF16" s="314"/>
      <c r="BG16" s="1074"/>
      <c r="BH16" s="1075"/>
      <c r="BI16" s="1075"/>
      <c r="BJ16" s="1075"/>
      <c r="BK16" s="1075"/>
      <c r="BL16" s="1075"/>
      <c r="BM16" s="1075"/>
      <c r="BN16" s="1075"/>
      <c r="BO16" s="1075"/>
      <c r="BP16" s="1076"/>
      <c r="BQ16" s="1065"/>
      <c r="BR16" s="547"/>
      <c r="BS16" s="547"/>
      <c r="BT16" s="177"/>
      <c r="BU16" s="177"/>
      <c r="BV16" s="177"/>
      <c r="BW16" s="178"/>
      <c r="BX16" s="324"/>
      <c r="BY16" s="517"/>
    </row>
    <row r="17" spans="2:77" x14ac:dyDescent="0.25">
      <c r="B17" s="150"/>
      <c r="C17" s="527"/>
      <c r="D17" s="527"/>
      <c r="E17" s="527"/>
      <c r="F17" s="527"/>
      <c r="G17" s="527"/>
      <c r="H17" s="546"/>
      <c r="I17" s="546"/>
      <c r="J17" s="546"/>
      <c r="K17" s="546"/>
      <c r="L17" s="546"/>
      <c r="M17" s="546"/>
      <c r="N17" s="546"/>
      <c r="O17" s="174"/>
      <c r="P17" s="1032"/>
      <c r="Q17" s="1033"/>
      <c r="R17" s="1078"/>
      <c r="S17" s="907"/>
      <c r="T17" s="908"/>
      <c r="U17" s="313"/>
      <c r="V17" s="313"/>
      <c r="W17" s="1047" t="s">
        <v>1810</v>
      </c>
      <c r="X17" s="1048"/>
      <c r="Y17" s="1048"/>
      <c r="Z17" s="1048"/>
      <c r="AA17" s="1048"/>
      <c r="AB17" s="1048"/>
      <c r="AC17" s="1049"/>
      <c r="AD17" s="1047" t="s">
        <v>1154</v>
      </c>
      <c r="AE17" s="1048"/>
      <c r="AF17" s="1048"/>
      <c r="AG17" s="1048"/>
      <c r="AH17" s="1048"/>
      <c r="AI17" s="1048"/>
      <c r="AJ17" s="1049"/>
      <c r="AK17" s="1053" t="s">
        <v>1155</v>
      </c>
      <c r="AL17" s="1054"/>
      <c r="AM17" s="1054"/>
      <c r="AN17" s="1054"/>
      <c r="AO17" s="1054"/>
      <c r="AP17" s="1054"/>
      <c r="AQ17" s="1055"/>
      <c r="AR17" s="1053" t="s">
        <v>1156</v>
      </c>
      <c r="AS17" s="1054"/>
      <c r="AT17" s="1054"/>
      <c r="AU17" s="1054"/>
      <c r="AV17" s="1054"/>
      <c r="AW17" s="1054"/>
      <c r="AX17" s="1055"/>
      <c r="AY17" s="1047" t="s">
        <v>1157</v>
      </c>
      <c r="AZ17" s="1048"/>
      <c r="BA17" s="1048"/>
      <c r="BB17" s="1048"/>
      <c r="BC17" s="1048"/>
      <c r="BD17" s="1048"/>
      <c r="BE17" s="1049"/>
      <c r="BF17" s="1059" t="s">
        <v>1158</v>
      </c>
      <c r="BG17" s="536"/>
      <c r="BH17" s="536"/>
      <c r="BI17" s="536"/>
      <c r="BJ17" s="536"/>
      <c r="BK17" s="536"/>
      <c r="BL17" s="536"/>
      <c r="BM17" s="536"/>
      <c r="BN17" s="536"/>
      <c r="BO17" s="536"/>
      <c r="BP17" s="536"/>
      <c r="BQ17" s="547"/>
      <c r="BR17" s="547"/>
      <c r="BS17" s="179"/>
      <c r="BT17" s="548"/>
      <c r="BU17" s="548"/>
      <c r="BV17" s="548"/>
      <c r="BW17" s="533"/>
      <c r="BX17" s="324"/>
      <c r="BY17" s="517"/>
    </row>
    <row r="18" spans="2:77" x14ac:dyDescent="0.25">
      <c r="B18" s="150"/>
      <c r="C18" s="527"/>
      <c r="D18" s="527"/>
      <c r="E18" s="527"/>
      <c r="F18" s="527"/>
      <c r="G18" s="527"/>
      <c r="H18" s="546"/>
      <c r="I18" s="546"/>
      <c r="J18" s="546"/>
      <c r="K18" s="546"/>
      <c r="L18" s="546"/>
      <c r="M18" s="546"/>
      <c r="N18" s="546"/>
      <c r="O18" s="174"/>
      <c r="P18" s="1032"/>
      <c r="Q18" s="1033"/>
      <c r="R18" s="1078"/>
      <c r="S18" s="907"/>
      <c r="T18" s="908"/>
      <c r="U18" s="313"/>
      <c r="V18" s="313"/>
      <c r="W18" s="1050"/>
      <c r="X18" s="1051"/>
      <c r="Y18" s="1051"/>
      <c r="Z18" s="1051"/>
      <c r="AA18" s="1051"/>
      <c r="AB18" s="1051"/>
      <c r="AC18" s="1052"/>
      <c r="AD18" s="1050"/>
      <c r="AE18" s="1051"/>
      <c r="AF18" s="1051"/>
      <c r="AG18" s="1051"/>
      <c r="AH18" s="1051"/>
      <c r="AI18" s="1051"/>
      <c r="AJ18" s="1052"/>
      <c r="AK18" s="1056"/>
      <c r="AL18" s="1057"/>
      <c r="AM18" s="1057"/>
      <c r="AN18" s="1057"/>
      <c r="AO18" s="1057"/>
      <c r="AP18" s="1057"/>
      <c r="AQ18" s="1058"/>
      <c r="AR18" s="1056"/>
      <c r="AS18" s="1057"/>
      <c r="AT18" s="1057"/>
      <c r="AU18" s="1057"/>
      <c r="AV18" s="1057"/>
      <c r="AW18" s="1057"/>
      <c r="AX18" s="1058"/>
      <c r="AY18" s="1050"/>
      <c r="AZ18" s="1051"/>
      <c r="BA18" s="1051"/>
      <c r="BB18" s="1051"/>
      <c r="BC18" s="1051"/>
      <c r="BD18" s="1051"/>
      <c r="BE18" s="1052"/>
      <c r="BF18" s="1060"/>
      <c r="BG18" s="180"/>
      <c r="BH18" s="180"/>
      <c r="BI18" s="180"/>
      <c r="BJ18" s="180"/>
      <c r="BK18" s="180"/>
      <c r="BL18" s="180"/>
      <c r="BM18" s="180"/>
      <c r="BN18" s="180"/>
      <c r="BO18" s="180"/>
      <c r="BP18" s="180"/>
      <c r="BQ18" s="177"/>
      <c r="BR18" s="177"/>
      <c r="BS18" s="181"/>
      <c r="BT18" s="548"/>
      <c r="BU18" s="548"/>
      <c r="BV18" s="548"/>
      <c r="BW18" s="533"/>
      <c r="BX18" s="324"/>
      <c r="BY18" s="517"/>
    </row>
    <row r="19" spans="2:77" x14ac:dyDescent="0.25">
      <c r="B19" s="150"/>
      <c r="C19" s="527"/>
      <c r="D19" s="527"/>
      <c r="E19" s="527"/>
      <c r="F19" s="527"/>
      <c r="G19" s="527"/>
      <c r="H19" s="546"/>
      <c r="I19" s="546"/>
      <c r="J19" s="546"/>
      <c r="K19" s="546"/>
      <c r="L19" s="546"/>
      <c r="M19" s="546"/>
      <c r="N19" s="546"/>
      <c r="O19" s="174"/>
      <c r="P19" s="1032"/>
      <c r="Q19" s="1033"/>
      <c r="R19" s="1078"/>
      <c r="S19" s="907"/>
      <c r="T19" s="908"/>
      <c r="U19" s="313"/>
      <c r="V19" s="313"/>
      <c r="W19" s="549"/>
      <c r="X19" s="550"/>
      <c r="Y19" s="550"/>
      <c r="Z19" s="551"/>
      <c r="AA19" s="551"/>
      <c r="AB19" s="552"/>
      <c r="AC19" s="553"/>
      <c r="AD19" s="549"/>
      <c r="AE19" s="550"/>
      <c r="AF19" s="550"/>
      <c r="AG19" s="551"/>
      <c r="AH19" s="551"/>
      <c r="AI19" s="552"/>
      <c r="AJ19" s="553"/>
      <c r="AK19" s="549"/>
      <c r="AL19" s="550"/>
      <c r="AM19" s="550"/>
      <c r="AN19" s="551"/>
      <c r="AO19" s="551"/>
      <c r="AP19" s="552"/>
      <c r="AQ19" s="553"/>
      <c r="AR19" s="549"/>
      <c r="AS19" s="550"/>
      <c r="AT19" s="550"/>
      <c r="AU19" s="550"/>
      <c r="AV19" s="552"/>
      <c r="AW19" s="552"/>
      <c r="AX19" s="553"/>
      <c r="AY19" s="549"/>
      <c r="AZ19" s="550"/>
      <c r="BA19" s="551"/>
      <c r="BB19" s="551"/>
      <c r="BC19" s="552"/>
      <c r="BD19" s="552"/>
      <c r="BE19" s="553"/>
      <c r="BF19" s="1060"/>
      <c r="BG19" s="314"/>
      <c r="BH19" s="314"/>
      <c r="BI19" s="314"/>
      <c r="BJ19" s="314"/>
      <c r="BK19" s="314"/>
      <c r="BL19" s="314"/>
      <c r="BM19" s="314"/>
      <c r="BN19" s="314"/>
      <c r="BO19" s="314"/>
      <c r="BP19" s="314"/>
      <c r="BQ19" s="554"/>
      <c r="BR19" s="554"/>
      <c r="BS19" s="554"/>
      <c r="BT19" s="182"/>
      <c r="BU19" s="548"/>
      <c r="BV19" s="548"/>
      <c r="BW19" s="533"/>
      <c r="BX19" s="324"/>
      <c r="BY19" s="517"/>
    </row>
    <row r="20" spans="2:77" ht="15.75" thickBot="1" x14ac:dyDescent="0.3">
      <c r="B20" s="150"/>
      <c r="C20" s="527"/>
      <c r="D20" s="527"/>
      <c r="E20" s="527"/>
      <c r="F20" s="527"/>
      <c r="G20" s="527"/>
      <c r="H20" s="546"/>
      <c r="I20" s="546"/>
      <c r="J20" s="546"/>
      <c r="K20" s="546"/>
      <c r="L20" s="546"/>
      <c r="M20" s="546"/>
      <c r="N20" s="546"/>
      <c r="O20" s="174"/>
      <c r="P20" s="1032"/>
      <c r="Q20" s="1033"/>
      <c r="R20" s="1078"/>
      <c r="S20" s="907"/>
      <c r="T20" s="908"/>
      <c r="U20" s="313"/>
      <c r="V20" s="313"/>
      <c r="W20" s="183"/>
      <c r="X20" s="555"/>
      <c r="Y20" s="551" t="s">
        <v>1811</v>
      </c>
      <c r="Z20" s="551"/>
      <c r="AA20" s="551"/>
      <c r="AB20" s="551"/>
      <c r="AC20" s="556"/>
      <c r="AD20" s="183"/>
      <c r="AE20" s="555"/>
      <c r="AF20" s="551" t="s">
        <v>1812</v>
      </c>
      <c r="AG20" s="551"/>
      <c r="AH20" s="551"/>
      <c r="AI20" s="551"/>
      <c r="AJ20" s="556"/>
      <c r="AK20" s="183"/>
      <c r="AL20" s="555"/>
      <c r="AM20" s="551" t="s">
        <v>1159</v>
      </c>
      <c r="AN20" s="551"/>
      <c r="AO20" s="551"/>
      <c r="AP20" s="551"/>
      <c r="AQ20" s="556"/>
      <c r="AR20" s="183"/>
      <c r="AS20" s="555"/>
      <c r="AT20" s="550"/>
      <c r="AU20" s="552" t="s">
        <v>1160</v>
      </c>
      <c r="AV20" s="550"/>
      <c r="AW20" s="555"/>
      <c r="AX20" s="184"/>
      <c r="AY20" s="183"/>
      <c r="AZ20" s="557"/>
      <c r="BA20" s="557" t="s">
        <v>1813</v>
      </c>
      <c r="BB20" s="557"/>
      <c r="BC20" s="557"/>
      <c r="BD20" s="552"/>
      <c r="BE20" s="553"/>
      <c r="BF20" s="185"/>
      <c r="BG20" s="314"/>
      <c r="BH20" s="314"/>
      <c r="BI20" s="314"/>
      <c r="BJ20" s="314"/>
      <c r="BK20" s="314"/>
      <c r="BL20" s="314"/>
      <c r="BM20" s="314"/>
      <c r="BN20" s="314"/>
      <c r="BO20" s="314"/>
      <c r="BP20" s="314"/>
      <c r="BQ20" s="554"/>
      <c r="BR20" s="554"/>
      <c r="BS20" s="554"/>
      <c r="BT20" s="182"/>
      <c r="BU20" s="548"/>
      <c r="BV20" s="548"/>
      <c r="BW20" s="533"/>
      <c r="BX20" s="324"/>
      <c r="BY20" s="517"/>
    </row>
    <row r="21" spans="2:77" ht="15.75" thickBot="1" x14ac:dyDescent="0.3">
      <c r="B21" s="150"/>
      <c r="C21" s="527"/>
      <c r="D21" s="527"/>
      <c r="E21" s="527"/>
      <c r="F21" s="527"/>
      <c r="G21" s="527"/>
      <c r="H21" s="546"/>
      <c r="I21" s="546"/>
      <c r="J21" s="546"/>
      <c r="K21" s="546"/>
      <c r="L21" s="546"/>
      <c r="M21" s="546"/>
      <c r="N21" s="186"/>
      <c r="O21" s="174"/>
      <c r="P21" s="1032"/>
      <c r="Q21" s="1033"/>
      <c r="R21" s="1078"/>
      <c r="S21" s="907"/>
      <c r="T21" s="908"/>
      <c r="U21" s="313"/>
      <c r="V21" s="313"/>
      <c r="W21" s="558"/>
      <c r="X21" s="559"/>
      <c r="Y21" s="559"/>
      <c r="Z21" s="559"/>
      <c r="AA21" s="559"/>
      <c r="AB21" s="552"/>
      <c r="AC21" s="553"/>
      <c r="AD21" s="558"/>
      <c r="AE21" s="559"/>
      <c r="AF21" s="559"/>
      <c r="AG21" s="559"/>
      <c r="AH21" s="559"/>
      <c r="AI21" s="552"/>
      <c r="AJ21" s="553"/>
      <c r="AK21" s="558"/>
      <c r="AL21" s="559"/>
      <c r="AM21" s="559"/>
      <c r="AN21" s="559"/>
      <c r="AO21" s="559"/>
      <c r="AP21" s="552"/>
      <c r="AQ21" s="553"/>
      <c r="AR21" s="558"/>
      <c r="AS21" s="559"/>
      <c r="AT21" s="559"/>
      <c r="AU21" s="559"/>
      <c r="AV21" s="559"/>
      <c r="AW21" s="552"/>
      <c r="AX21" s="553"/>
      <c r="AY21" s="558"/>
      <c r="AZ21" s="559"/>
      <c r="BA21" s="559"/>
      <c r="BB21" s="559"/>
      <c r="BC21" s="559"/>
      <c r="BD21" s="552"/>
      <c r="BE21" s="553"/>
      <c r="BF21" s="187"/>
      <c r="BG21" s="314"/>
      <c r="BH21" s="314"/>
      <c r="BI21" s="314"/>
      <c r="BJ21" s="314"/>
      <c r="BK21" s="314"/>
      <c r="BL21" s="314"/>
      <c r="BM21" s="166"/>
      <c r="BN21" s="166"/>
      <c r="BO21" s="166"/>
      <c r="BP21" s="166"/>
      <c r="BQ21" s="166"/>
      <c r="BR21" s="166"/>
      <c r="BS21" s="188"/>
      <c r="BT21" s="189"/>
      <c r="BU21" s="533"/>
      <c r="BV21" s="533"/>
      <c r="BW21" s="533"/>
      <c r="BX21" s="324"/>
      <c r="BY21" s="517"/>
    </row>
    <row r="22" spans="2:77" ht="15.75" thickBot="1" x14ac:dyDescent="0.3">
      <c r="B22" s="150"/>
      <c r="C22" s="527"/>
      <c r="D22" s="527"/>
      <c r="E22" s="527"/>
      <c r="F22" s="527"/>
      <c r="G22" s="527"/>
      <c r="H22" s="546"/>
      <c r="I22" s="546"/>
      <c r="J22" s="546"/>
      <c r="K22" s="546"/>
      <c r="L22" s="190"/>
      <c r="M22" s="190"/>
      <c r="N22" s="191"/>
      <c r="O22" s="174"/>
      <c r="P22" s="1032"/>
      <c r="Q22" s="1033"/>
      <c r="R22" s="1078"/>
      <c r="S22" s="907"/>
      <c r="T22" s="908"/>
      <c r="U22" s="313"/>
      <c r="V22" s="313"/>
      <c r="W22" s="560"/>
      <c r="X22" s="560"/>
      <c r="Y22" s="560"/>
      <c r="Z22" s="560"/>
      <c r="AA22" s="560"/>
      <c r="AB22" s="560"/>
      <c r="AC22" s="560"/>
      <c r="AD22" s="560"/>
      <c r="AE22" s="560"/>
      <c r="AF22" s="560"/>
      <c r="AG22" s="560"/>
      <c r="AH22" s="560"/>
      <c r="AI22" s="560"/>
      <c r="AJ22" s="560"/>
      <c r="AK22" s="560"/>
      <c r="AL22" s="560"/>
      <c r="AM22" s="560"/>
      <c r="AN22" s="560"/>
      <c r="AO22" s="560"/>
      <c r="AP22" s="560"/>
      <c r="AQ22" s="560"/>
      <c r="AR22" s="560"/>
      <c r="AS22" s="560"/>
      <c r="AT22" s="560"/>
      <c r="AU22" s="560"/>
      <c r="AV22" s="560"/>
      <c r="AW22" s="560"/>
      <c r="AX22" s="560"/>
      <c r="AY22" s="560"/>
      <c r="AZ22" s="560"/>
      <c r="BA22" s="560"/>
      <c r="BB22" s="560"/>
      <c r="BC22" s="560"/>
      <c r="BD22" s="560"/>
      <c r="BE22" s="560"/>
      <c r="BF22" s="187"/>
      <c r="BG22" s="314"/>
      <c r="BH22" s="314"/>
      <c r="BI22" s="314"/>
      <c r="BJ22" s="314"/>
      <c r="BK22" s="314"/>
      <c r="BL22" s="314"/>
      <c r="BM22" s="151"/>
      <c r="BN22" s="541"/>
      <c r="BO22" s="541"/>
      <c r="BP22" s="541"/>
      <c r="BQ22" s="541"/>
      <c r="BR22" s="541"/>
      <c r="BS22" s="541"/>
      <c r="BT22" s="541"/>
      <c r="BU22" s="192"/>
      <c r="BV22" s="533"/>
      <c r="BW22" s="533"/>
      <c r="BX22" s="324"/>
      <c r="BY22" s="517"/>
    </row>
    <row r="23" spans="2:77" ht="15.75" thickBot="1" x14ac:dyDescent="0.3">
      <c r="B23" s="150"/>
      <c r="C23" s="527"/>
      <c r="D23" s="527"/>
      <c r="E23" s="527"/>
      <c r="F23" s="527"/>
      <c r="G23" s="527"/>
      <c r="H23" s="546"/>
      <c r="I23" s="546"/>
      <c r="J23" s="546"/>
      <c r="K23" s="546"/>
      <c r="L23" s="193"/>
      <c r="M23" s="561"/>
      <c r="N23" s="561"/>
      <c r="O23" s="541"/>
      <c r="P23" s="1032"/>
      <c r="Q23" s="1033"/>
      <c r="R23" s="1078"/>
      <c r="S23" s="907"/>
      <c r="T23" s="908"/>
      <c r="U23" s="313"/>
      <c r="V23" s="313"/>
      <c r="W23" s="180"/>
      <c r="X23" s="194"/>
      <c r="Y23" s="194"/>
      <c r="Z23" s="194"/>
      <c r="AA23" s="194"/>
      <c r="AB23" s="194"/>
      <c r="AC23" s="194"/>
      <c r="AD23" s="194"/>
      <c r="AE23" s="194"/>
      <c r="AF23" s="194"/>
      <c r="AG23" s="194"/>
      <c r="AH23" s="194"/>
      <c r="AI23" s="194"/>
      <c r="AJ23" s="194"/>
      <c r="AK23" s="194"/>
      <c r="AL23" s="194"/>
      <c r="AM23" s="194"/>
      <c r="AN23" s="560"/>
      <c r="AO23" s="560"/>
      <c r="AP23" s="560"/>
      <c r="AQ23" s="560"/>
      <c r="AR23" s="560"/>
      <c r="AS23" s="560"/>
      <c r="AT23" s="194"/>
      <c r="AU23" s="194"/>
      <c r="AV23" s="194"/>
      <c r="AW23" s="194"/>
      <c r="AX23" s="194"/>
      <c r="AY23" s="194"/>
      <c r="AZ23" s="194"/>
      <c r="BA23" s="194"/>
      <c r="BB23" s="194"/>
      <c r="BC23" s="194"/>
      <c r="BD23" s="194"/>
      <c r="BE23" s="194"/>
      <c r="BF23" s="195"/>
      <c r="BG23" s="196"/>
      <c r="BH23" s="197"/>
      <c r="BI23" s="197"/>
      <c r="BJ23" s="197"/>
      <c r="BK23" s="197"/>
      <c r="BL23" s="198"/>
      <c r="BM23" s="541"/>
      <c r="BN23" s="541"/>
      <c r="BO23" s="837"/>
      <c r="BP23" s="838"/>
      <c r="BQ23" s="838"/>
      <c r="BR23" s="839"/>
      <c r="BS23" s="840"/>
      <c r="BT23" s="541"/>
      <c r="BU23" s="199"/>
      <c r="BV23" s="533"/>
      <c r="BW23" s="841"/>
      <c r="BX23" s="324"/>
      <c r="BY23" s="517"/>
    </row>
    <row r="24" spans="2:77" ht="15.75" thickBot="1" x14ac:dyDescent="0.3">
      <c r="B24" s="150"/>
      <c r="C24" s="527"/>
      <c r="D24" s="527"/>
      <c r="E24" s="527"/>
      <c r="F24" s="527"/>
      <c r="G24" s="527"/>
      <c r="H24" s="546"/>
      <c r="I24" s="546"/>
      <c r="J24" s="546"/>
      <c r="K24" s="546"/>
      <c r="L24" s="842"/>
      <c r="M24" s="843"/>
      <c r="N24" s="843"/>
      <c r="O24" s="843"/>
      <c r="P24" s="1032"/>
      <c r="Q24" s="1033"/>
      <c r="R24" s="1078"/>
      <c r="S24" s="907"/>
      <c r="T24" s="908"/>
      <c r="U24" s="313"/>
      <c r="V24" s="313"/>
      <c r="W24" s="200"/>
      <c r="X24" s="314"/>
      <c r="Y24" s="314"/>
      <c r="Z24" s="314"/>
      <c r="AA24" s="314"/>
      <c r="AB24" s="314"/>
      <c r="AC24" s="314"/>
      <c r="AD24" s="314"/>
      <c r="AE24" s="314"/>
      <c r="AF24" s="314"/>
      <c r="AG24" s="314"/>
      <c r="AH24" s="314"/>
      <c r="AI24" s="314"/>
      <c r="AJ24" s="314"/>
      <c r="AK24" s="314"/>
      <c r="AL24" s="314"/>
      <c r="AM24" s="314"/>
      <c r="AN24" s="201"/>
      <c r="AO24" s="314"/>
      <c r="AP24" s="314"/>
      <c r="AQ24" s="314"/>
      <c r="AR24" s="314"/>
      <c r="AS24" s="202"/>
      <c r="AT24" s="314"/>
      <c r="AU24" s="314"/>
      <c r="AV24" s="314"/>
      <c r="AW24" s="314"/>
      <c r="AX24" s="314"/>
      <c r="AY24" s="314"/>
      <c r="AZ24" s="314"/>
      <c r="BA24" s="314"/>
      <c r="BB24" s="314"/>
      <c r="BC24" s="314"/>
      <c r="BD24" s="314"/>
      <c r="BE24" s="314"/>
      <c r="BF24" s="314"/>
      <c r="BG24" s="203"/>
      <c r="BH24" s="533"/>
      <c r="BI24" s="533"/>
      <c r="BJ24" s="533"/>
      <c r="BK24" s="533"/>
      <c r="BL24" s="198"/>
      <c r="BM24" s="541"/>
      <c r="BN24" s="204"/>
      <c r="BO24" s="844"/>
      <c r="BP24" s="994" t="s">
        <v>2279</v>
      </c>
      <c r="BQ24" s="994"/>
      <c r="BR24" s="994"/>
      <c r="BS24" s="845"/>
      <c r="BT24" s="562"/>
      <c r="BU24" s="205"/>
      <c r="BV24" s="206"/>
      <c r="BW24" s="207"/>
      <c r="BX24" s="324"/>
      <c r="BY24" s="517"/>
    </row>
    <row r="25" spans="2:77" ht="15.75" thickBot="1" x14ac:dyDescent="0.3">
      <c r="B25" s="150"/>
      <c r="C25" s="527"/>
      <c r="D25" s="527"/>
      <c r="E25" s="527"/>
      <c r="F25" s="527"/>
      <c r="G25" s="527"/>
      <c r="H25" s="546"/>
      <c r="I25" s="546"/>
      <c r="J25" s="546"/>
      <c r="K25" s="546"/>
      <c r="L25" s="846"/>
      <c r="M25" s="545"/>
      <c r="N25" s="545"/>
      <c r="O25" s="545"/>
      <c r="P25" s="1079"/>
      <c r="Q25" s="1080"/>
      <c r="R25" s="1081"/>
      <c r="S25" s="909"/>
      <c r="T25" s="910"/>
      <c r="U25" s="313"/>
      <c r="V25" s="313"/>
      <c r="W25" s="201"/>
      <c r="X25" s="196"/>
      <c r="Y25" s="197"/>
      <c r="Z25" s="197"/>
      <c r="AA25" s="197"/>
      <c r="AB25" s="197"/>
      <c r="AC25" s="197"/>
      <c r="AD25" s="197"/>
      <c r="AE25" s="197"/>
      <c r="AF25" s="197"/>
      <c r="AG25" s="197"/>
      <c r="AH25" s="197"/>
      <c r="AI25" s="197"/>
      <c r="AJ25" s="197"/>
      <c r="AK25" s="197"/>
      <c r="AL25" s="197"/>
      <c r="AM25" s="197"/>
      <c r="AN25" s="201"/>
      <c r="AO25" s="314"/>
      <c r="AP25" s="208"/>
      <c r="AQ25" s="209"/>
      <c r="AR25" s="314"/>
      <c r="AS25" s="314"/>
      <c r="AT25" s="168"/>
      <c r="AU25" s="210"/>
      <c r="AV25" s="210"/>
      <c r="AW25" s="210"/>
      <c r="AX25" s="210"/>
      <c r="AY25" s="210"/>
      <c r="AZ25" s="210"/>
      <c r="BA25" s="210"/>
      <c r="BB25" s="210"/>
      <c r="BC25" s="210"/>
      <c r="BD25" s="210"/>
      <c r="BE25" s="210"/>
      <c r="BF25" s="210"/>
      <c r="BG25" s="533"/>
      <c r="BH25" s="533"/>
      <c r="BI25" s="533"/>
      <c r="BJ25" s="533"/>
      <c r="BK25" s="533"/>
      <c r="BL25" s="198"/>
      <c r="BM25" s="541"/>
      <c r="BN25" s="204"/>
      <c r="BO25" s="844"/>
      <c r="BP25" s="994" t="s">
        <v>1164</v>
      </c>
      <c r="BQ25" s="994"/>
      <c r="BR25" s="994"/>
      <c r="BS25" s="845"/>
      <c r="BT25" s="562"/>
      <c r="BU25" s="1037" t="s">
        <v>1165</v>
      </c>
      <c r="BV25" s="1038"/>
      <c r="BW25" s="1039"/>
      <c r="BX25" s="324"/>
      <c r="BY25" s="517"/>
    </row>
    <row r="26" spans="2:77" x14ac:dyDescent="0.25">
      <c r="B26" s="150"/>
      <c r="C26" s="527"/>
      <c r="D26" s="527"/>
      <c r="E26" s="527"/>
      <c r="F26" s="527"/>
      <c r="G26" s="527"/>
      <c r="H26" s="546"/>
      <c r="I26" s="546"/>
      <c r="J26" s="546"/>
      <c r="K26" s="546"/>
      <c r="L26" s="545"/>
      <c r="M26" s="943" t="s">
        <v>1162</v>
      </c>
      <c r="N26" s="943"/>
      <c r="O26" s="545"/>
      <c r="P26" s="563"/>
      <c r="Q26" s="563"/>
      <c r="R26" s="563"/>
      <c r="S26" s="563"/>
      <c r="T26" s="563"/>
      <c r="U26" s="313"/>
      <c r="V26" s="313"/>
      <c r="W26" s="201"/>
      <c r="X26" s="203"/>
      <c r="Y26" s="211"/>
      <c r="Z26" s="212"/>
      <c r="AA26" s="212"/>
      <c r="AB26" s="212"/>
      <c r="AC26" s="212"/>
      <c r="AD26" s="212"/>
      <c r="AE26" s="212"/>
      <c r="AF26" s="212"/>
      <c r="AG26" s="212"/>
      <c r="AH26" s="212"/>
      <c r="AI26" s="212"/>
      <c r="AJ26" s="212"/>
      <c r="AK26" s="212"/>
      <c r="AL26" s="212"/>
      <c r="AM26" s="212"/>
      <c r="AN26" s="564"/>
      <c r="AO26" s="564"/>
      <c r="AP26" s="564"/>
      <c r="AQ26" s="564"/>
      <c r="AR26" s="564"/>
      <c r="AS26" s="564"/>
      <c r="AT26" s="212"/>
      <c r="AU26" s="212"/>
      <c r="AV26" s="212"/>
      <c r="AW26" s="212"/>
      <c r="AX26" s="212"/>
      <c r="AY26" s="212"/>
      <c r="AZ26" s="213"/>
      <c r="BA26" s="212"/>
      <c r="BB26" s="212"/>
      <c r="BC26" s="212"/>
      <c r="BD26" s="212"/>
      <c r="BE26" s="212"/>
      <c r="BF26" s="212"/>
      <c r="BG26" s="212"/>
      <c r="BH26" s="212"/>
      <c r="BI26" s="212"/>
      <c r="BJ26" s="214"/>
      <c r="BK26" s="533"/>
      <c r="BL26" s="198"/>
      <c r="BM26" s="541"/>
      <c r="BN26" s="204"/>
      <c r="BO26" s="844"/>
      <c r="BP26" s="994"/>
      <c r="BQ26" s="994"/>
      <c r="BR26" s="994"/>
      <c r="BS26" s="845"/>
      <c r="BT26" s="562"/>
      <c r="BU26" s="1037"/>
      <c r="BV26" s="1038"/>
      <c r="BW26" s="1039"/>
      <c r="BX26" s="324"/>
      <c r="BY26" s="517"/>
    </row>
    <row r="27" spans="2:77" ht="15.75" thickBot="1" x14ac:dyDescent="0.3">
      <c r="B27" s="150"/>
      <c r="C27" s="527"/>
      <c r="D27" s="527"/>
      <c r="E27" s="527"/>
      <c r="F27" s="527"/>
      <c r="G27" s="527"/>
      <c r="H27" s="546"/>
      <c r="I27" s="546"/>
      <c r="J27" s="546"/>
      <c r="K27" s="546"/>
      <c r="L27" s="545"/>
      <c r="M27" s="943"/>
      <c r="N27" s="943"/>
      <c r="O27" s="545"/>
      <c r="P27" s="563"/>
      <c r="Q27" s="563"/>
      <c r="R27" s="563"/>
      <c r="S27" s="563"/>
      <c r="T27" s="847"/>
      <c r="U27" s="313"/>
      <c r="V27" s="313"/>
      <c r="W27" s="165"/>
      <c r="X27" s="215"/>
      <c r="Y27" s="216"/>
      <c r="Z27" s="564"/>
      <c r="AA27" s="564"/>
      <c r="AB27" s="564"/>
      <c r="AC27" s="564"/>
      <c r="AD27" s="564"/>
      <c r="AE27" s="564"/>
      <c r="AF27" s="564"/>
      <c r="AG27" s="564"/>
      <c r="AH27" s="564"/>
      <c r="AI27" s="564"/>
      <c r="AJ27" s="564"/>
      <c r="AK27" s="564"/>
      <c r="AL27" s="564"/>
      <c r="AM27" s="564"/>
      <c r="AN27" s="564"/>
      <c r="AO27" s="564"/>
      <c r="AP27" s="564" t="s">
        <v>1163</v>
      </c>
      <c r="AQ27" s="564"/>
      <c r="AR27" s="564"/>
      <c r="AS27" s="564"/>
      <c r="AT27" s="564"/>
      <c r="AU27" s="564"/>
      <c r="AV27" s="564"/>
      <c r="AW27" s="564"/>
      <c r="AX27" s="564"/>
      <c r="AY27" s="564"/>
      <c r="AZ27" s="217"/>
      <c r="BA27" s="564"/>
      <c r="BB27" s="564"/>
      <c r="BC27" s="564"/>
      <c r="BD27" s="564"/>
      <c r="BE27" s="564"/>
      <c r="BF27" s="564"/>
      <c r="BG27" s="564"/>
      <c r="BH27" s="564"/>
      <c r="BI27" s="564"/>
      <c r="BJ27" s="218"/>
      <c r="BK27" s="533"/>
      <c r="BL27" s="198"/>
      <c r="BM27" s="541"/>
      <c r="BN27" s="204"/>
      <c r="BO27" s="1032"/>
      <c r="BP27" s="1033"/>
      <c r="BQ27" s="1033"/>
      <c r="BR27" s="1033"/>
      <c r="BS27" s="845"/>
      <c r="BT27" s="562"/>
      <c r="BU27" s="768"/>
      <c r="BV27" s="769"/>
      <c r="BW27" s="229"/>
      <c r="BX27" s="324"/>
      <c r="BY27" s="517"/>
    </row>
    <row r="28" spans="2:77" ht="15.75" thickBot="1" x14ac:dyDescent="0.3">
      <c r="B28" s="150"/>
      <c r="C28" s="527"/>
      <c r="D28" s="527"/>
      <c r="E28" s="527"/>
      <c r="F28" s="527"/>
      <c r="G28" s="527"/>
      <c r="H28" s="546"/>
      <c r="I28" s="546"/>
      <c r="J28" s="546"/>
      <c r="K28" s="546"/>
      <c r="L28" s="846"/>
      <c r="M28" s="1033" t="s">
        <v>2279</v>
      </c>
      <c r="N28" s="1033"/>
      <c r="O28" s="1033"/>
      <c r="P28" s="1043" t="s">
        <v>1166</v>
      </c>
      <c r="Q28" s="1043"/>
      <c r="R28" s="1044"/>
      <c r="S28" s="911" t="s">
        <v>2282</v>
      </c>
      <c r="T28" s="912"/>
      <c r="U28" s="313"/>
      <c r="V28" s="313"/>
      <c r="W28" s="314"/>
      <c r="X28" s="314"/>
      <c r="Y28" s="564"/>
      <c r="Z28" s="564"/>
      <c r="AA28" s="564"/>
      <c r="AB28" s="564"/>
      <c r="AC28" s="564"/>
      <c r="AD28" s="564"/>
      <c r="AE28" s="564"/>
      <c r="AF28" s="564"/>
      <c r="AG28" s="564"/>
      <c r="AH28" s="564"/>
      <c r="AI28" s="564"/>
      <c r="AJ28" s="564"/>
      <c r="AK28" s="564"/>
      <c r="AL28" s="564"/>
      <c r="AM28" s="564"/>
      <c r="AN28" s="564"/>
      <c r="AO28" s="564"/>
      <c r="AP28" s="564"/>
      <c r="AQ28" s="564"/>
      <c r="AR28" s="564"/>
      <c r="AS28" s="564"/>
      <c r="AT28" s="564"/>
      <c r="AU28" s="564"/>
      <c r="AV28" s="564"/>
      <c r="AW28" s="564"/>
      <c r="AX28" s="564"/>
      <c r="AY28" s="564"/>
      <c r="AZ28" s="217"/>
      <c r="BA28" s="564"/>
      <c r="BB28" s="564"/>
      <c r="BC28" s="564"/>
      <c r="BD28" s="564"/>
      <c r="BE28" s="564"/>
      <c r="BF28" s="564"/>
      <c r="BG28" s="564"/>
      <c r="BH28" s="564"/>
      <c r="BI28" s="564"/>
      <c r="BJ28" s="218"/>
      <c r="BK28" s="533"/>
      <c r="BL28" s="198"/>
      <c r="BM28" s="541"/>
      <c r="BN28" s="204"/>
      <c r="BO28" s="848"/>
      <c r="BP28" s="849"/>
      <c r="BQ28" s="849"/>
      <c r="BR28" s="849"/>
      <c r="BS28" s="845"/>
      <c r="BT28" s="562"/>
      <c r="BU28" s="770"/>
      <c r="BV28" s="771"/>
      <c r="BW28" s="219"/>
      <c r="BX28" s="324"/>
      <c r="BY28" s="517"/>
    </row>
    <row r="29" spans="2:77" ht="15.75" thickBot="1" x14ac:dyDescent="0.3">
      <c r="B29" s="150"/>
      <c r="C29" s="527"/>
      <c r="D29" s="527"/>
      <c r="E29" s="527"/>
      <c r="F29" s="527"/>
      <c r="G29" s="527"/>
      <c r="H29" s="546"/>
      <c r="I29" s="546"/>
      <c r="J29" s="546"/>
      <c r="K29" s="546"/>
      <c r="L29" s="850"/>
      <c r="M29" s="167"/>
      <c r="N29" s="167"/>
      <c r="O29" s="167"/>
      <c r="P29" s="1045"/>
      <c r="Q29" s="1045"/>
      <c r="R29" s="1046"/>
      <c r="S29" s="913"/>
      <c r="T29" s="908"/>
      <c r="U29" s="851"/>
      <c r="V29" s="313"/>
      <c r="W29" s="314"/>
      <c r="X29" s="314"/>
      <c r="Y29" s="564"/>
      <c r="Z29" s="564"/>
      <c r="AA29" s="564"/>
      <c r="AB29" s="564"/>
      <c r="AC29" s="564"/>
      <c r="AD29" s="564"/>
      <c r="AE29" s="564"/>
      <c r="AF29" s="564"/>
      <c r="AG29" s="564"/>
      <c r="AH29" s="564"/>
      <c r="AI29" s="564"/>
      <c r="AJ29" s="564"/>
      <c r="AK29" s="564"/>
      <c r="AL29" s="564"/>
      <c r="AM29" s="564"/>
      <c r="AN29" s="564"/>
      <c r="AO29" s="564"/>
      <c r="AP29" s="564"/>
      <c r="AQ29" s="564"/>
      <c r="AR29" s="564"/>
      <c r="AS29" s="564"/>
      <c r="AT29" s="564"/>
      <c r="AU29" s="564"/>
      <c r="AV29" s="564"/>
      <c r="AW29" s="564"/>
      <c r="AX29" s="564"/>
      <c r="AY29" s="564"/>
      <c r="AZ29" s="217"/>
      <c r="BA29" s="564"/>
      <c r="BB29" s="564"/>
      <c r="BC29" s="564"/>
      <c r="BD29" s="564"/>
      <c r="BE29" s="564"/>
      <c r="BF29" s="564"/>
      <c r="BG29" s="564"/>
      <c r="BH29" s="564"/>
      <c r="BI29" s="564"/>
      <c r="BJ29" s="218"/>
      <c r="BK29" s="533"/>
      <c r="BL29" s="198"/>
      <c r="BM29" s="541"/>
      <c r="BN29" s="204"/>
      <c r="BO29" s="852"/>
      <c r="BP29" s="839"/>
      <c r="BQ29" s="839"/>
      <c r="BR29" s="839"/>
      <c r="BS29" s="840"/>
      <c r="BT29" s="562"/>
      <c r="BU29" s="770"/>
      <c r="BV29" s="771" t="s">
        <v>1168</v>
      </c>
      <c r="BW29" s="219"/>
      <c r="BX29" s="324"/>
      <c r="BY29" s="517"/>
    </row>
    <row r="30" spans="2:77" x14ac:dyDescent="0.25">
      <c r="B30" s="150"/>
      <c r="C30" s="527"/>
      <c r="D30" s="527"/>
      <c r="E30" s="527"/>
      <c r="F30" s="527"/>
      <c r="G30" s="527"/>
      <c r="H30" s="546"/>
      <c r="I30" s="546"/>
      <c r="J30" s="546"/>
      <c r="K30" s="546"/>
      <c r="L30" s="220"/>
      <c r="M30" s="221"/>
      <c r="N30" s="221"/>
      <c r="O30" s="541"/>
      <c r="P30" s="1045"/>
      <c r="Q30" s="1045"/>
      <c r="R30" s="1046"/>
      <c r="S30" s="913"/>
      <c r="T30" s="908"/>
      <c r="U30" s="536"/>
      <c r="V30" s="536"/>
      <c r="W30" s="200"/>
      <c r="X30" s="222"/>
      <c r="Y30" s="216"/>
      <c r="Z30" s="564"/>
      <c r="AA30" s="564"/>
      <c r="AB30" s="564"/>
      <c r="AC30" s="564"/>
      <c r="AD30" s="564"/>
      <c r="AE30" s="564"/>
      <c r="AF30" s="564"/>
      <c r="AG30" s="564"/>
      <c r="AH30" s="564"/>
      <c r="AI30" s="564"/>
      <c r="AJ30" s="564"/>
      <c r="AK30" s="564"/>
      <c r="AL30" s="564"/>
      <c r="AM30" s="564"/>
      <c r="AN30" s="564"/>
      <c r="AO30" s="564"/>
      <c r="AP30" s="564"/>
      <c r="AQ30" s="564"/>
      <c r="AR30" s="564"/>
      <c r="AS30" s="564"/>
      <c r="AT30" s="564"/>
      <c r="AU30" s="564"/>
      <c r="AV30" s="564"/>
      <c r="AW30" s="564"/>
      <c r="AX30" s="564"/>
      <c r="AY30" s="564"/>
      <c r="AZ30" s="217"/>
      <c r="BA30" s="564"/>
      <c r="BB30" s="564"/>
      <c r="BC30" s="564"/>
      <c r="BD30" s="564"/>
      <c r="BE30" s="564"/>
      <c r="BF30" s="564"/>
      <c r="BG30" s="564"/>
      <c r="BH30" s="564"/>
      <c r="BI30" s="564"/>
      <c r="BJ30" s="218"/>
      <c r="BK30" s="533"/>
      <c r="BL30" s="198"/>
      <c r="BM30" s="541"/>
      <c r="BN30" s="204"/>
      <c r="BO30" s="853"/>
      <c r="BP30" s="994" t="s">
        <v>2279</v>
      </c>
      <c r="BQ30" s="994"/>
      <c r="BR30" s="994"/>
      <c r="BS30" s="845"/>
      <c r="BT30" s="562"/>
      <c r="BU30" s="770"/>
      <c r="BV30" s="771"/>
      <c r="BW30" s="219"/>
      <c r="BX30" s="324"/>
      <c r="BY30" s="517"/>
    </row>
    <row r="31" spans="2:77" ht="15.75" thickBot="1" x14ac:dyDescent="0.3">
      <c r="B31" s="150"/>
      <c r="C31" s="527"/>
      <c r="D31" s="527"/>
      <c r="E31" s="527"/>
      <c r="F31" s="527"/>
      <c r="G31" s="527"/>
      <c r="H31" s="546"/>
      <c r="I31" s="546"/>
      <c r="J31" s="546"/>
      <c r="K31" s="546"/>
      <c r="L31" s="546"/>
      <c r="M31" s="546"/>
      <c r="N31" s="546"/>
      <c r="O31" s="151"/>
      <c r="P31" s="1045"/>
      <c r="Q31" s="1045"/>
      <c r="R31" s="1046"/>
      <c r="S31" s="913"/>
      <c r="T31" s="908"/>
      <c r="U31" s="536"/>
      <c r="V31" s="536"/>
      <c r="W31" s="201"/>
      <c r="X31" s="223"/>
      <c r="Y31" s="216"/>
      <c r="Z31" s="564"/>
      <c r="AA31" s="564"/>
      <c r="AB31" s="564"/>
      <c r="AC31" s="564"/>
      <c r="AD31" s="564"/>
      <c r="AE31" s="564"/>
      <c r="AF31" s="564"/>
      <c r="AG31" s="564"/>
      <c r="AH31" s="564"/>
      <c r="AI31" s="564"/>
      <c r="AJ31" s="564"/>
      <c r="AK31" s="564"/>
      <c r="AL31" s="564"/>
      <c r="AM31" s="564"/>
      <c r="AN31" s="564"/>
      <c r="AO31" s="564"/>
      <c r="AP31" s="564"/>
      <c r="AQ31" s="564"/>
      <c r="AR31" s="564"/>
      <c r="AS31" s="564"/>
      <c r="AT31" s="564"/>
      <c r="AU31" s="564"/>
      <c r="AV31" s="564"/>
      <c r="AW31" s="564"/>
      <c r="AX31" s="564"/>
      <c r="AY31" s="564"/>
      <c r="AZ31" s="217"/>
      <c r="BA31" s="564"/>
      <c r="BB31" s="564"/>
      <c r="BC31" s="564"/>
      <c r="BD31" s="564"/>
      <c r="BE31" s="564"/>
      <c r="BF31" s="564"/>
      <c r="BG31" s="564"/>
      <c r="BH31" s="564"/>
      <c r="BI31" s="564"/>
      <c r="BJ31" s="218"/>
      <c r="BK31" s="533"/>
      <c r="BL31" s="198"/>
      <c r="BM31" s="541"/>
      <c r="BN31" s="204"/>
      <c r="BO31" s="853"/>
      <c r="BP31" s="854"/>
      <c r="BQ31" s="854"/>
      <c r="BR31" s="849"/>
      <c r="BS31" s="845"/>
      <c r="BT31" s="562"/>
      <c r="BU31" s="768"/>
      <c r="BV31" s="769"/>
      <c r="BW31" s="229"/>
      <c r="BX31" s="324"/>
      <c r="BY31" s="517"/>
    </row>
    <row r="32" spans="2:77" ht="15.75" thickBot="1" x14ac:dyDescent="0.3">
      <c r="B32" s="150"/>
      <c r="C32" s="527"/>
      <c r="D32" s="527"/>
      <c r="E32" s="527"/>
      <c r="F32" s="527"/>
      <c r="G32" s="527"/>
      <c r="H32" s="546"/>
      <c r="I32" s="546"/>
      <c r="J32" s="546"/>
      <c r="K32" s="546"/>
      <c r="L32" s="546"/>
      <c r="M32" s="546"/>
      <c r="N32" s="546"/>
      <c r="O32" s="151"/>
      <c r="P32" s="1045"/>
      <c r="Q32" s="1045"/>
      <c r="R32" s="1046"/>
      <c r="S32" s="913"/>
      <c r="T32" s="908"/>
      <c r="U32" s="536"/>
      <c r="V32" s="536"/>
      <c r="W32" s="201"/>
      <c r="X32" s="223"/>
      <c r="Y32" s="216"/>
      <c r="Z32" s="564"/>
      <c r="AA32" s="564"/>
      <c r="AB32" s="564"/>
      <c r="AC32" s="564"/>
      <c r="AD32" s="564"/>
      <c r="AE32" s="564"/>
      <c r="AF32" s="564"/>
      <c r="AG32" s="564"/>
      <c r="AH32" s="564"/>
      <c r="AI32" s="564"/>
      <c r="AJ32" s="564"/>
      <c r="AK32" s="564"/>
      <c r="AL32" s="564"/>
      <c r="AM32" s="564"/>
      <c r="AN32" s="564"/>
      <c r="AO32" s="564"/>
      <c r="AP32" s="564"/>
      <c r="AQ32" s="564"/>
      <c r="AR32" s="564"/>
      <c r="AS32" s="564"/>
      <c r="AT32" s="564"/>
      <c r="AU32" s="564"/>
      <c r="AV32" s="564"/>
      <c r="AW32" s="564"/>
      <c r="AX32" s="564"/>
      <c r="AY32" s="564"/>
      <c r="AZ32" s="217"/>
      <c r="BA32" s="564"/>
      <c r="BB32" s="564"/>
      <c r="BC32" s="564"/>
      <c r="BD32" s="564"/>
      <c r="BE32" s="564"/>
      <c r="BF32" s="564"/>
      <c r="BG32" s="564"/>
      <c r="BH32" s="564"/>
      <c r="BI32" s="564"/>
      <c r="BJ32" s="218"/>
      <c r="BK32" s="533"/>
      <c r="BL32" s="198"/>
      <c r="BM32" s="541"/>
      <c r="BN32" s="204"/>
      <c r="BO32" s="853"/>
      <c r="BP32" s="854"/>
      <c r="BQ32" s="855" t="s">
        <v>1167</v>
      </c>
      <c r="BR32" s="855"/>
      <c r="BS32" s="845"/>
      <c r="BT32" s="562"/>
      <c r="BU32" s="1037"/>
      <c r="BV32" s="1038"/>
      <c r="BW32" s="1039"/>
      <c r="BX32" s="324"/>
      <c r="BY32" s="517"/>
    </row>
    <row r="33" spans="2:79" ht="15.75" thickBot="1" x14ac:dyDescent="0.3">
      <c r="B33" s="150"/>
      <c r="C33" s="527"/>
      <c r="D33" s="527"/>
      <c r="E33" s="527"/>
      <c r="F33" s="527"/>
      <c r="G33" s="527"/>
      <c r="H33" s="546"/>
      <c r="I33" s="546"/>
      <c r="J33" s="546"/>
      <c r="K33" s="546"/>
      <c r="L33" s="546"/>
      <c r="M33" s="546"/>
      <c r="N33" s="546"/>
      <c r="O33" s="151"/>
      <c r="P33" s="1045"/>
      <c r="Q33" s="1045"/>
      <c r="R33" s="1046"/>
      <c r="S33" s="914"/>
      <c r="T33" s="910" t="s">
        <v>2290</v>
      </c>
      <c r="U33" s="536"/>
      <c r="V33" s="536"/>
      <c r="W33" s="201"/>
      <c r="X33" s="223"/>
      <c r="Y33" s="216"/>
      <c r="Z33" s="564"/>
      <c r="AA33" s="564"/>
      <c r="AB33" s="564"/>
      <c r="AC33" s="564"/>
      <c r="AD33" s="564"/>
      <c r="AE33" s="564"/>
      <c r="AF33" s="564"/>
      <c r="AG33" s="564"/>
      <c r="AH33" s="564"/>
      <c r="AI33" s="564"/>
      <c r="AJ33" s="564"/>
      <c r="AK33" s="564"/>
      <c r="AL33" s="564"/>
      <c r="AM33" s="564"/>
      <c r="AN33" s="564"/>
      <c r="AO33" s="564"/>
      <c r="AP33" s="564"/>
      <c r="AQ33" s="564"/>
      <c r="AR33" s="564"/>
      <c r="AS33" s="564"/>
      <c r="AT33" s="564"/>
      <c r="AU33" s="564"/>
      <c r="AV33" s="564"/>
      <c r="AW33" s="564"/>
      <c r="AX33" s="564"/>
      <c r="AY33" s="564"/>
      <c r="AZ33" s="217"/>
      <c r="BA33" s="564"/>
      <c r="BB33" s="564"/>
      <c r="BC33" s="564"/>
      <c r="BD33" s="564"/>
      <c r="BE33" s="564"/>
      <c r="BF33" s="564"/>
      <c r="BG33" s="564"/>
      <c r="BH33" s="564"/>
      <c r="BI33" s="564"/>
      <c r="BJ33" s="218"/>
      <c r="BK33" s="224"/>
      <c r="BL33" s="225"/>
      <c r="BM33" s="541"/>
      <c r="BN33" s="204"/>
      <c r="BO33" s="844"/>
      <c r="BP33" s="849"/>
      <c r="BQ33" s="855"/>
      <c r="BR33" s="855"/>
      <c r="BS33" s="845"/>
      <c r="BT33" s="562"/>
      <c r="BU33" s="1037"/>
      <c r="BV33" s="1038"/>
      <c r="BW33" s="1039"/>
      <c r="BX33" s="324"/>
      <c r="BY33" s="517"/>
    </row>
    <row r="34" spans="2:79" x14ac:dyDescent="0.25">
      <c r="B34" s="150"/>
      <c r="C34" s="527"/>
      <c r="D34" s="527"/>
      <c r="E34" s="527"/>
      <c r="F34" s="527"/>
      <c r="G34" s="527"/>
      <c r="H34" s="546"/>
      <c r="I34" s="546"/>
      <c r="J34" s="546"/>
      <c r="K34" s="546"/>
      <c r="L34" s="546"/>
      <c r="M34" s="546"/>
      <c r="N34" s="546"/>
      <c r="O34" s="174"/>
      <c r="P34" s="1045"/>
      <c r="Q34" s="1045"/>
      <c r="R34" s="1046"/>
      <c r="S34" s="1030" t="s">
        <v>1171</v>
      </c>
      <c r="T34" s="1031"/>
      <c r="U34" s="536"/>
      <c r="V34" s="536"/>
      <c r="W34" s="201"/>
      <c r="X34" s="223"/>
      <c r="Y34" s="216"/>
      <c r="Z34" s="226"/>
      <c r="AA34" s="564"/>
      <c r="AB34" s="564"/>
      <c r="AC34" s="564"/>
      <c r="AD34" s="564"/>
      <c r="AE34" s="564"/>
      <c r="AF34" s="564"/>
      <c r="AG34" s="564"/>
      <c r="AH34" s="564"/>
      <c r="AI34" s="564"/>
      <c r="AJ34" s="564"/>
      <c r="AK34" s="564"/>
      <c r="AL34" s="564"/>
      <c r="AM34" s="564"/>
      <c r="AN34" s="564"/>
      <c r="AO34" s="564"/>
      <c r="AP34" s="564"/>
      <c r="AQ34" s="564"/>
      <c r="AR34" s="564"/>
      <c r="AS34" s="564"/>
      <c r="AT34" s="564"/>
      <c r="AU34" s="564"/>
      <c r="AV34" s="564"/>
      <c r="AW34" s="564"/>
      <c r="AX34" s="226"/>
      <c r="AY34" s="564"/>
      <c r="AZ34" s="217"/>
      <c r="BA34" s="564"/>
      <c r="BB34" s="564"/>
      <c r="BC34" s="564"/>
      <c r="BD34" s="564"/>
      <c r="BE34" s="564"/>
      <c r="BF34" s="564"/>
      <c r="BG34" s="564"/>
      <c r="BH34" s="564"/>
      <c r="BI34" s="564"/>
      <c r="BJ34" s="564"/>
      <c r="BK34" s="314"/>
      <c r="BL34" s="314"/>
      <c r="BM34" s="541"/>
      <c r="BN34" s="204"/>
      <c r="BO34" s="1032"/>
      <c r="BP34" s="1033"/>
      <c r="BQ34" s="1033"/>
      <c r="BR34" s="1033"/>
      <c r="BS34" s="845"/>
      <c r="BT34" s="562"/>
      <c r="BU34" s="770"/>
      <c r="BV34" s="771"/>
      <c r="BW34" s="219"/>
      <c r="BX34" s="324"/>
      <c r="BY34" s="517"/>
    </row>
    <row r="35" spans="2:79" ht="15.75" thickBot="1" x14ac:dyDescent="0.3">
      <c r="B35" s="150"/>
      <c r="C35" s="527"/>
      <c r="D35" s="527"/>
      <c r="E35" s="527"/>
      <c r="F35" s="527"/>
      <c r="G35" s="527"/>
      <c r="H35" s="546"/>
      <c r="I35" s="546"/>
      <c r="J35" s="546"/>
      <c r="K35" s="546"/>
      <c r="L35" s="546"/>
      <c r="M35" s="546"/>
      <c r="N35" s="546"/>
      <c r="O35" s="174"/>
      <c r="P35" s="1045"/>
      <c r="Q35" s="1045"/>
      <c r="R35" s="1046"/>
      <c r="S35" s="942"/>
      <c r="T35" s="944"/>
      <c r="U35" s="536"/>
      <c r="V35" s="536"/>
      <c r="W35" s="201"/>
      <c r="X35" s="223"/>
      <c r="Y35" s="216"/>
      <c r="Z35" s="227"/>
      <c r="AA35" s="564"/>
      <c r="AB35" s="564"/>
      <c r="AC35" s="564"/>
      <c r="AD35" s="564"/>
      <c r="AE35" s="564"/>
      <c r="AF35" s="564"/>
      <c r="AG35" s="564"/>
      <c r="AH35" s="564"/>
      <c r="AI35" s="564"/>
      <c r="AJ35" s="564"/>
      <c r="AK35" s="564"/>
      <c r="AL35" s="564"/>
      <c r="AM35" s="564"/>
      <c r="AN35" s="564"/>
      <c r="AO35" s="564"/>
      <c r="AP35" s="564"/>
      <c r="AQ35" s="564"/>
      <c r="AR35" s="564"/>
      <c r="AS35" s="564"/>
      <c r="AT35" s="564"/>
      <c r="AU35" s="564"/>
      <c r="AV35" s="564"/>
      <c r="AW35" s="564"/>
      <c r="AX35" s="227"/>
      <c r="AY35" s="564"/>
      <c r="AZ35" s="217"/>
      <c r="BA35" s="564"/>
      <c r="BB35" s="564"/>
      <c r="BC35" s="564"/>
      <c r="BD35" s="564"/>
      <c r="BE35" s="564"/>
      <c r="BF35" s="564"/>
      <c r="BG35" s="564"/>
      <c r="BH35" s="564"/>
      <c r="BI35" s="564"/>
      <c r="BJ35" s="564"/>
      <c r="BK35" s="176"/>
      <c r="BL35" s="166"/>
      <c r="BM35" s="541"/>
      <c r="BN35" s="204"/>
      <c r="BO35" s="848"/>
      <c r="BP35" s="848"/>
      <c r="BQ35" s="848"/>
      <c r="BR35" s="848"/>
      <c r="BS35" s="856"/>
      <c r="BT35" s="562"/>
      <c r="BU35" s="770"/>
      <c r="BV35" s="771" t="s">
        <v>1169</v>
      </c>
      <c r="BW35" s="219"/>
      <c r="BX35" s="324"/>
      <c r="BY35" s="517"/>
    </row>
    <row r="36" spans="2:79" x14ac:dyDescent="0.25">
      <c r="B36" s="150"/>
      <c r="C36" s="527"/>
      <c r="D36" s="527"/>
      <c r="E36" s="527"/>
      <c r="F36" s="527"/>
      <c r="G36" s="527"/>
      <c r="H36" s="546"/>
      <c r="I36" s="546"/>
      <c r="J36" s="546"/>
      <c r="K36" s="546"/>
      <c r="L36" s="546"/>
      <c r="M36" s="546"/>
      <c r="N36" s="546"/>
      <c r="O36" s="151"/>
      <c r="P36" s="1045"/>
      <c r="Q36" s="1045"/>
      <c r="R36" s="1046"/>
      <c r="S36" s="942"/>
      <c r="T36" s="944"/>
      <c r="U36" s="536"/>
      <c r="V36" s="536"/>
      <c r="W36" s="201"/>
      <c r="X36" s="223"/>
      <c r="Y36" s="216"/>
      <c r="Z36" s="564"/>
      <c r="AA36" s="564"/>
      <c r="AB36" s="564"/>
      <c r="AC36" s="564"/>
      <c r="AD36" s="564"/>
      <c r="AE36" s="564"/>
      <c r="AF36" s="564"/>
      <c r="AG36" s="564"/>
      <c r="AH36" s="564"/>
      <c r="AI36" s="564"/>
      <c r="AJ36" s="564"/>
      <c r="AK36" s="564"/>
      <c r="AL36" s="564"/>
      <c r="AM36" s="564"/>
      <c r="AN36" s="564"/>
      <c r="AO36" s="564"/>
      <c r="AP36" s="564"/>
      <c r="AQ36" s="564"/>
      <c r="AR36" s="564"/>
      <c r="AS36" s="564"/>
      <c r="AT36" s="564"/>
      <c r="AU36" s="564"/>
      <c r="AV36" s="564"/>
      <c r="AW36" s="564"/>
      <c r="AX36" s="564"/>
      <c r="AY36" s="564"/>
      <c r="AZ36" s="217"/>
      <c r="BA36" s="564"/>
      <c r="BB36" s="564"/>
      <c r="BC36" s="564"/>
      <c r="BD36" s="564"/>
      <c r="BE36" s="564"/>
      <c r="BF36" s="564"/>
      <c r="BG36" s="564"/>
      <c r="BH36" s="564"/>
      <c r="BI36" s="564"/>
      <c r="BJ36" s="218"/>
      <c r="BK36" s="228"/>
      <c r="BL36" s="314"/>
      <c r="BM36" s="151"/>
      <c r="BN36" s="204"/>
      <c r="BO36" s="852"/>
      <c r="BP36" s="839"/>
      <c r="BQ36" s="839"/>
      <c r="BR36" s="839"/>
      <c r="BS36" s="840"/>
      <c r="BT36" s="562"/>
      <c r="BU36" s="770"/>
      <c r="BV36" s="771"/>
      <c r="BW36" s="219"/>
      <c r="BX36" s="365"/>
      <c r="BY36" s="517"/>
    </row>
    <row r="37" spans="2:79" x14ac:dyDescent="0.25">
      <c r="B37" s="150"/>
      <c r="C37" s="527"/>
      <c r="D37" s="527"/>
      <c r="E37" s="527"/>
      <c r="F37" s="527"/>
      <c r="G37" s="527"/>
      <c r="H37" s="546"/>
      <c r="I37" s="546"/>
      <c r="J37" s="546"/>
      <c r="K37" s="546"/>
      <c r="L37" s="546"/>
      <c r="M37" s="546"/>
      <c r="N37" s="546"/>
      <c r="O37" s="151"/>
      <c r="P37" s="1045"/>
      <c r="Q37" s="1045"/>
      <c r="R37" s="1046"/>
      <c r="S37" s="942"/>
      <c r="T37" s="944"/>
      <c r="U37" s="247"/>
      <c r="V37" s="247"/>
      <c r="W37" s="201"/>
      <c r="X37" s="223"/>
      <c r="Y37" s="216"/>
      <c r="Z37" s="564"/>
      <c r="AA37" s="564"/>
      <c r="AB37" s="564"/>
      <c r="AC37" s="564"/>
      <c r="AD37" s="564"/>
      <c r="AE37" s="564"/>
      <c r="AF37" s="564"/>
      <c r="AG37" s="564"/>
      <c r="AH37" s="564"/>
      <c r="AI37" s="564"/>
      <c r="AJ37" s="564"/>
      <c r="AK37" s="564"/>
      <c r="AL37" s="564"/>
      <c r="AM37" s="564"/>
      <c r="AN37" s="564"/>
      <c r="AO37" s="564"/>
      <c r="AP37" s="564"/>
      <c r="AQ37" s="564"/>
      <c r="AR37" s="564"/>
      <c r="AS37" s="564"/>
      <c r="AT37" s="564"/>
      <c r="AU37" s="564"/>
      <c r="AV37" s="564"/>
      <c r="AW37" s="564"/>
      <c r="AX37" s="564"/>
      <c r="AY37" s="564"/>
      <c r="AZ37" s="217"/>
      <c r="BA37" s="564"/>
      <c r="BB37" s="564"/>
      <c r="BC37" s="564"/>
      <c r="BD37" s="564"/>
      <c r="BE37" s="564"/>
      <c r="BF37" s="564"/>
      <c r="BG37" s="564"/>
      <c r="BH37" s="564"/>
      <c r="BI37" s="564"/>
      <c r="BJ37" s="218"/>
      <c r="BK37" s="228"/>
      <c r="BL37" s="314"/>
      <c r="BM37" s="151"/>
      <c r="BN37" s="204"/>
      <c r="BO37" s="853"/>
      <c r="BP37" s="994" t="s">
        <v>2279</v>
      </c>
      <c r="BQ37" s="994"/>
      <c r="BR37" s="994"/>
      <c r="BS37" s="845"/>
      <c r="BT37" s="562"/>
      <c r="BU37" s="770"/>
      <c r="BV37" s="771"/>
      <c r="BW37" s="219"/>
      <c r="BX37" s="365"/>
      <c r="BY37" s="517"/>
    </row>
    <row r="38" spans="2:79" x14ac:dyDescent="0.25">
      <c r="B38" s="150"/>
      <c r="C38" s="527"/>
      <c r="D38" s="527"/>
      <c r="E38" s="527"/>
      <c r="F38" s="527"/>
      <c r="G38" s="527"/>
      <c r="H38" s="546"/>
      <c r="I38" s="546"/>
      <c r="J38" s="546"/>
      <c r="K38" s="546"/>
      <c r="L38" s="546"/>
      <c r="M38" s="546"/>
      <c r="N38" s="546"/>
      <c r="O38" s="151"/>
      <c r="P38" s="1045"/>
      <c r="Q38" s="1045"/>
      <c r="R38" s="1046"/>
      <c r="S38" s="942"/>
      <c r="T38" s="944"/>
      <c r="U38" s="247"/>
      <c r="V38" s="247"/>
      <c r="W38" s="201"/>
      <c r="X38" s="223"/>
      <c r="Y38" s="216"/>
      <c r="Z38" s="564"/>
      <c r="AA38" s="564"/>
      <c r="AB38" s="564"/>
      <c r="AC38" s="564"/>
      <c r="AD38" s="564"/>
      <c r="AE38" s="564"/>
      <c r="AF38" s="564"/>
      <c r="AG38" s="564"/>
      <c r="AH38" s="564"/>
      <c r="AI38" s="564"/>
      <c r="AJ38" s="564"/>
      <c r="AK38" s="564"/>
      <c r="AL38" s="564"/>
      <c r="AM38" s="564"/>
      <c r="AN38" s="564"/>
      <c r="AO38" s="564"/>
      <c r="AP38" s="564"/>
      <c r="AQ38" s="564"/>
      <c r="AR38" s="564"/>
      <c r="AS38" s="564"/>
      <c r="AT38" s="564"/>
      <c r="AU38" s="564"/>
      <c r="AV38" s="564"/>
      <c r="AW38" s="564"/>
      <c r="AX38" s="564"/>
      <c r="AY38" s="564"/>
      <c r="AZ38" s="217"/>
      <c r="BA38" s="564"/>
      <c r="BB38" s="564"/>
      <c r="BC38" s="564"/>
      <c r="BD38" s="564"/>
      <c r="BE38" s="564"/>
      <c r="BF38" s="564"/>
      <c r="BG38" s="564"/>
      <c r="BH38" s="564"/>
      <c r="BI38" s="564"/>
      <c r="BJ38" s="218"/>
      <c r="BK38" s="228"/>
      <c r="BL38" s="314"/>
      <c r="BM38" s="151"/>
      <c r="BN38" s="204"/>
      <c r="BO38" s="853"/>
      <c r="BP38" s="854"/>
      <c r="BQ38" s="854"/>
      <c r="BR38" s="849"/>
      <c r="BS38" s="845"/>
      <c r="BT38" s="562"/>
      <c r="BU38" s="770"/>
      <c r="BV38" s="771"/>
      <c r="BW38" s="219"/>
      <c r="BX38" s="365"/>
      <c r="BY38" s="517"/>
    </row>
    <row r="39" spans="2:79" ht="15.75" thickBot="1" x14ac:dyDescent="0.3">
      <c r="B39" s="150"/>
      <c r="C39" s="527"/>
      <c r="D39" s="527"/>
      <c r="E39" s="527"/>
      <c r="F39" s="527"/>
      <c r="G39" s="527"/>
      <c r="H39" s="546"/>
      <c r="I39" s="546"/>
      <c r="J39" s="546"/>
      <c r="K39" s="546"/>
      <c r="L39" s="546"/>
      <c r="M39" s="546"/>
      <c r="N39" s="546"/>
      <c r="O39" s="151"/>
      <c r="P39" s="1045"/>
      <c r="Q39" s="1045"/>
      <c r="R39" s="1046"/>
      <c r="S39" s="942"/>
      <c r="T39" s="944"/>
      <c r="U39" s="857"/>
      <c r="V39" s="247"/>
      <c r="W39" s="201"/>
      <c r="X39" s="223"/>
      <c r="Y39" s="216"/>
      <c r="Z39" s="564"/>
      <c r="AA39" s="564"/>
      <c r="AB39" s="564"/>
      <c r="AC39" s="564"/>
      <c r="AD39" s="564"/>
      <c r="AE39" s="564"/>
      <c r="AF39" s="564"/>
      <c r="AG39" s="564"/>
      <c r="AH39" s="564"/>
      <c r="AI39" s="564"/>
      <c r="AJ39" s="564"/>
      <c r="AK39" s="564"/>
      <c r="AL39" s="564"/>
      <c r="AM39" s="564"/>
      <c r="AN39" s="564"/>
      <c r="AO39" s="564"/>
      <c r="AP39" s="564"/>
      <c r="AQ39" s="564"/>
      <c r="AR39" s="564"/>
      <c r="AS39" s="564"/>
      <c r="AT39" s="564"/>
      <c r="AU39" s="564"/>
      <c r="AV39" s="564"/>
      <c r="AW39" s="564"/>
      <c r="AX39" s="564"/>
      <c r="AY39" s="564"/>
      <c r="AZ39" s="217"/>
      <c r="BA39" s="564"/>
      <c r="BB39" s="564"/>
      <c r="BC39" s="564"/>
      <c r="BD39" s="564"/>
      <c r="BE39" s="564"/>
      <c r="BF39" s="564"/>
      <c r="BG39" s="564"/>
      <c r="BH39" s="564"/>
      <c r="BI39" s="564"/>
      <c r="BJ39" s="218"/>
      <c r="BK39" s="228"/>
      <c r="BL39" s="314"/>
      <c r="BM39" s="151"/>
      <c r="BN39" s="204"/>
      <c r="BO39" s="853"/>
      <c r="BP39" s="854"/>
      <c r="BQ39" s="855" t="s">
        <v>1172</v>
      </c>
      <c r="BR39" s="855"/>
      <c r="BS39" s="845"/>
      <c r="BT39" s="562"/>
      <c r="BU39" s="1034"/>
      <c r="BV39" s="1035"/>
      <c r="BW39" s="1036"/>
      <c r="BX39" s="365"/>
      <c r="BY39" s="517"/>
    </row>
    <row r="40" spans="2:79" ht="15.75" thickBot="1" x14ac:dyDescent="0.3">
      <c r="B40" s="772"/>
      <c r="C40" s="773"/>
      <c r="D40" s="774"/>
      <c r="E40" s="527"/>
      <c r="F40" s="527"/>
      <c r="G40" s="527"/>
      <c r="H40" s="527"/>
      <c r="I40" s="527"/>
      <c r="J40" s="527"/>
      <c r="K40" s="527"/>
      <c r="L40" s="527"/>
      <c r="M40" s="527"/>
      <c r="N40" s="230"/>
      <c r="O40" s="151"/>
      <c r="P40" s="858"/>
      <c r="Q40" s="859"/>
      <c r="R40" s="860"/>
      <c r="S40" s="945"/>
      <c r="T40" s="947"/>
      <c r="U40" s="247"/>
      <c r="V40" s="247"/>
      <c r="W40" s="165"/>
      <c r="X40" s="166"/>
      <c r="Y40" s="166"/>
      <c r="Z40" s="166"/>
      <c r="AA40" s="166"/>
      <c r="AB40" s="166"/>
      <c r="AC40" s="166"/>
      <c r="AD40" s="166"/>
      <c r="AE40" s="166"/>
      <c r="AF40" s="166"/>
      <c r="AG40" s="166"/>
      <c r="AH40" s="166"/>
      <c r="AI40" s="166"/>
      <c r="AJ40" s="166"/>
      <c r="AK40" s="166"/>
      <c r="AL40" s="166"/>
      <c r="AM40" s="166"/>
      <c r="AN40" s="166"/>
      <c r="AO40" s="188"/>
      <c r="AP40" s="314"/>
      <c r="AQ40" s="314"/>
      <c r="AR40" s="166"/>
      <c r="AS40" s="166"/>
      <c r="AT40" s="166"/>
      <c r="AU40" s="166"/>
      <c r="AV40" s="166"/>
      <c r="AW40" s="166"/>
      <c r="AX40" s="166"/>
      <c r="AY40" s="166"/>
      <c r="AZ40" s="166"/>
      <c r="BA40" s="166"/>
      <c r="BB40" s="166"/>
      <c r="BC40" s="166"/>
      <c r="BD40" s="166"/>
      <c r="BE40" s="166"/>
      <c r="BF40" s="166"/>
      <c r="BG40" s="166"/>
      <c r="BH40" s="166"/>
      <c r="BI40" s="166"/>
      <c r="BJ40" s="166"/>
      <c r="BK40" s="166"/>
      <c r="BL40" s="188"/>
      <c r="BM40" s="541"/>
      <c r="BN40" s="204"/>
      <c r="BO40" s="853"/>
      <c r="BP40" s="854"/>
      <c r="BQ40" s="854"/>
      <c r="BR40" s="849"/>
      <c r="BS40" s="845"/>
      <c r="BT40" s="562"/>
      <c r="BU40" s="1037" t="s">
        <v>1179</v>
      </c>
      <c r="BV40" s="1038"/>
      <c r="BW40" s="1039"/>
      <c r="BX40" s="365"/>
      <c r="BY40" s="517"/>
    </row>
    <row r="41" spans="2:79" ht="15.75" thickBot="1" x14ac:dyDescent="0.3">
      <c r="B41" s="1040" t="s">
        <v>1814</v>
      </c>
      <c r="C41" s="1041"/>
      <c r="D41" s="1042"/>
      <c r="E41" s="527"/>
      <c r="F41" s="527"/>
      <c r="G41" s="527"/>
      <c r="H41" s="527"/>
      <c r="I41" s="527"/>
      <c r="J41" s="527"/>
      <c r="K41" s="527"/>
      <c r="L41" s="231"/>
      <c r="M41" s="231"/>
      <c r="N41" s="232"/>
      <c r="O41" s="151"/>
      <c r="P41" s="541"/>
      <c r="Q41" s="861"/>
      <c r="R41" s="861"/>
      <c r="S41" s="862"/>
      <c r="T41" s="862"/>
      <c r="U41" s="247"/>
      <c r="V41" s="247"/>
      <c r="W41" s="536"/>
      <c r="X41" s="536"/>
      <c r="Y41" s="536"/>
      <c r="Z41" s="536"/>
      <c r="AA41" s="536"/>
      <c r="AB41" s="536"/>
      <c r="AC41" s="536"/>
      <c r="AD41" s="536"/>
      <c r="AE41" s="536"/>
      <c r="AF41" s="536"/>
      <c r="AG41" s="536"/>
      <c r="AH41" s="536"/>
      <c r="AI41" s="536"/>
      <c r="AJ41" s="536"/>
      <c r="AK41" s="536"/>
      <c r="AL41" s="536"/>
      <c r="AM41" s="536"/>
      <c r="AN41" s="536"/>
      <c r="AO41" s="536"/>
      <c r="AP41" s="536"/>
      <c r="AQ41" s="536"/>
      <c r="AR41" s="536"/>
      <c r="AS41" s="536"/>
      <c r="AT41" s="536"/>
      <c r="AU41" s="536"/>
      <c r="AV41" s="536"/>
      <c r="AW41" s="536"/>
      <c r="AX41" s="536"/>
      <c r="AY41" s="536"/>
      <c r="AZ41" s="536"/>
      <c r="BA41" s="536"/>
      <c r="BB41" s="536"/>
      <c r="BC41" s="536"/>
      <c r="BD41" s="536"/>
      <c r="BE41" s="536"/>
      <c r="BF41" s="536"/>
      <c r="BG41" s="536"/>
      <c r="BH41" s="536"/>
      <c r="BI41" s="536"/>
      <c r="BJ41" s="536"/>
      <c r="BK41" s="536"/>
      <c r="BL41" s="536"/>
      <c r="BM41" s="536"/>
      <c r="BN41" s="247"/>
      <c r="BO41" s="848"/>
      <c r="BP41" s="854"/>
      <c r="BQ41" s="854"/>
      <c r="BR41" s="849"/>
      <c r="BS41" s="845"/>
      <c r="BT41" s="562"/>
      <c r="BU41" s="1037"/>
      <c r="BV41" s="1038"/>
      <c r="BW41" s="1039"/>
      <c r="BX41" s="365"/>
      <c r="BY41" s="517"/>
    </row>
    <row r="42" spans="2:79" ht="15.75" thickBot="1" x14ac:dyDescent="0.3">
      <c r="B42" s="1016"/>
      <c r="C42" s="1017"/>
      <c r="D42" s="1018"/>
      <c r="E42" s="527"/>
      <c r="F42" s="527"/>
      <c r="G42" s="527"/>
      <c r="H42" s="527"/>
      <c r="I42" s="527"/>
      <c r="J42" s="527"/>
      <c r="K42" s="527"/>
      <c r="L42" s="233"/>
      <c r="M42" s="541"/>
      <c r="N42" s="541"/>
      <c r="O42" s="541"/>
      <c r="P42" s="541"/>
      <c r="Q42" s="861"/>
      <c r="R42" s="861"/>
      <c r="S42" s="861"/>
      <c r="T42" s="861"/>
      <c r="U42" s="536"/>
      <c r="V42" s="536"/>
      <c r="W42" s="536"/>
      <c r="X42" s="536"/>
      <c r="Y42" s="536"/>
      <c r="Z42" s="536"/>
      <c r="AA42" s="536"/>
      <c r="AB42" s="536"/>
      <c r="AC42" s="536"/>
      <c r="AD42" s="536"/>
      <c r="AE42" s="536"/>
      <c r="AF42" s="536"/>
      <c r="AG42" s="536"/>
      <c r="AH42" s="536"/>
      <c r="AI42" s="536"/>
      <c r="AJ42" s="536"/>
      <c r="AK42" s="536"/>
      <c r="AL42" s="536"/>
      <c r="AM42" s="536"/>
      <c r="AN42" s="536"/>
      <c r="AO42" s="536"/>
      <c r="AP42" s="536"/>
      <c r="AQ42" s="536"/>
      <c r="AR42" s="536"/>
      <c r="AS42" s="536"/>
      <c r="AT42" s="536"/>
      <c r="AU42" s="536"/>
      <c r="AV42" s="536"/>
      <c r="AW42" s="536"/>
      <c r="AX42" s="536"/>
      <c r="AY42" s="536"/>
      <c r="AZ42" s="536"/>
      <c r="BA42" s="536"/>
      <c r="BB42" s="536"/>
      <c r="BC42" s="536"/>
      <c r="BD42" s="536"/>
      <c r="BE42" s="536"/>
      <c r="BF42" s="536"/>
      <c r="BG42" s="536"/>
      <c r="BH42" s="536"/>
      <c r="BI42" s="536"/>
      <c r="BJ42" s="536"/>
      <c r="BK42" s="536"/>
      <c r="BL42" s="536"/>
      <c r="BM42" s="536"/>
      <c r="BN42" s="247"/>
      <c r="BO42" s="1019"/>
      <c r="BP42" s="993"/>
      <c r="BQ42" s="993"/>
      <c r="BR42" s="993"/>
      <c r="BS42" s="840"/>
      <c r="BT42" s="562"/>
      <c r="BU42" s="768"/>
      <c r="BV42" s="769"/>
      <c r="BW42" s="229"/>
      <c r="BX42" s="365"/>
      <c r="BY42" s="517"/>
    </row>
    <row r="43" spans="2:79" ht="15.75" thickBot="1" x14ac:dyDescent="0.3">
      <c r="B43" s="196"/>
      <c r="C43" s="234"/>
      <c r="D43" s="234"/>
      <c r="E43" s="199"/>
      <c r="F43" s="173"/>
      <c r="G43" s="173"/>
      <c r="H43" s="173"/>
      <c r="I43" s="173"/>
      <c r="J43" s="173"/>
      <c r="K43" s="541"/>
      <c r="L43" s="1020" t="s">
        <v>1815</v>
      </c>
      <c r="M43" s="1021"/>
      <c r="N43" s="235"/>
      <c r="O43" s="565"/>
      <c r="P43" s="236"/>
      <c r="Q43" s="566"/>
      <c r="R43" s="863"/>
      <c r="S43" s="864"/>
      <c r="T43" s="864"/>
      <c r="U43" s="237"/>
      <c r="V43" s="237"/>
      <c r="W43" s="567"/>
      <c r="X43" s="533"/>
      <c r="Y43" s="536"/>
      <c r="Z43" s="238"/>
      <c r="AA43" s="775"/>
      <c r="AB43" s="775"/>
      <c r="AC43" s="775"/>
      <c r="AD43" s="775"/>
      <c r="AE43" s="775"/>
      <c r="AF43" s="568"/>
      <c r="AG43" s="775"/>
      <c r="AH43" s="569"/>
      <c r="AI43" s="998" t="s">
        <v>1816</v>
      </c>
      <c r="AJ43" s="999"/>
      <c r="AK43" s="570"/>
      <c r="AL43" s="1026">
        <v>74</v>
      </c>
      <c r="AM43" s="1026"/>
      <c r="AN43" s="1026"/>
      <c r="AO43" s="1027"/>
      <c r="AP43" s="571"/>
      <c r="AQ43" s="571"/>
      <c r="AR43" s="865"/>
      <c r="AS43" s="866"/>
      <c r="AT43" s="866"/>
      <c r="AU43" s="866"/>
      <c r="AV43" s="866"/>
      <c r="AW43" s="866"/>
      <c r="AX43" s="867"/>
      <c r="AY43" s="865"/>
      <c r="AZ43" s="866"/>
      <c r="BA43" s="866"/>
      <c r="BB43" s="866"/>
      <c r="BC43" s="866"/>
      <c r="BD43" s="866"/>
      <c r="BE43" s="867"/>
      <c r="BF43" s="865"/>
      <c r="BG43" s="866"/>
      <c r="BH43" s="866"/>
      <c r="BI43" s="866"/>
      <c r="BJ43" s="868"/>
      <c r="BK43" s="868"/>
      <c r="BL43" s="869"/>
      <c r="BM43" s="536"/>
      <c r="BN43" s="536"/>
      <c r="BO43" s="844"/>
      <c r="BP43" s="994" t="s">
        <v>2279</v>
      </c>
      <c r="BQ43" s="994"/>
      <c r="BR43" s="994"/>
      <c r="BS43" s="845"/>
      <c r="BT43" s="562"/>
      <c r="BU43" s="572"/>
      <c r="BV43" s="870"/>
      <c r="BW43" s="871"/>
      <c r="BX43" s="328"/>
      <c r="BY43" s="328"/>
      <c r="BZ43" s="755"/>
      <c r="CA43" s="755"/>
    </row>
    <row r="44" spans="2:79" ht="15.75" thickBot="1" x14ac:dyDescent="0.3">
      <c r="B44" s="203"/>
      <c r="C44" s="765"/>
      <c r="D44" s="765"/>
      <c r="E44" s="765"/>
      <c r="F44" s="765"/>
      <c r="G44" s="765"/>
      <c r="H44" s="765"/>
      <c r="I44" s="765"/>
      <c r="J44" s="765"/>
      <c r="K44" s="151"/>
      <c r="L44" s="1022"/>
      <c r="M44" s="1023"/>
      <c r="N44" s="1010" t="s">
        <v>1817</v>
      </c>
      <c r="O44" s="984"/>
      <c r="P44" s="984"/>
      <c r="Q44" s="984"/>
      <c r="R44" s="1011"/>
      <c r="S44" s="1012" t="s">
        <v>1818</v>
      </c>
      <c r="T44" s="984"/>
      <c r="U44" s="984"/>
      <c r="V44" s="984"/>
      <c r="W44" s="1013"/>
      <c r="X44" s="533"/>
      <c r="Y44" s="536"/>
      <c r="Z44" s="239"/>
      <c r="AA44" s="1029" t="s">
        <v>1173</v>
      </c>
      <c r="AB44" s="1029"/>
      <c r="AC44" s="1029"/>
      <c r="AD44" s="1029"/>
      <c r="AE44" s="1029"/>
      <c r="AF44" s="1029"/>
      <c r="AG44" s="1029"/>
      <c r="AH44" s="573"/>
      <c r="AI44" s="1000"/>
      <c r="AJ44" s="1001"/>
      <c r="AK44" s="574"/>
      <c r="AL44" s="1028"/>
      <c r="AM44" s="1028"/>
      <c r="AN44" s="1028"/>
      <c r="AO44" s="1005"/>
      <c r="AP44" s="571"/>
      <c r="AQ44" s="571"/>
      <c r="AR44" s="872"/>
      <c r="AS44" s="995" t="s">
        <v>1161</v>
      </c>
      <c r="AT44" s="995"/>
      <c r="AU44" s="995"/>
      <c r="AV44" s="995"/>
      <c r="AW44" s="873"/>
      <c r="AX44" s="874"/>
      <c r="AY44" s="875"/>
      <c r="AZ44" s="995" t="s">
        <v>1174</v>
      </c>
      <c r="BA44" s="995"/>
      <c r="BB44" s="995"/>
      <c r="BC44" s="995"/>
      <c r="BD44" s="995"/>
      <c r="BE44" s="874"/>
      <c r="BF44" s="875"/>
      <c r="BG44" s="995" t="s">
        <v>1175</v>
      </c>
      <c r="BH44" s="995"/>
      <c r="BI44" s="995"/>
      <c r="BJ44" s="995"/>
      <c r="BK44" s="876"/>
      <c r="BL44" s="869"/>
      <c r="BM44" s="536"/>
      <c r="BN44" s="536"/>
      <c r="BO44" s="844"/>
      <c r="BP44" s="849"/>
      <c r="BQ44" s="855" t="s">
        <v>1178</v>
      </c>
      <c r="BR44" s="855"/>
      <c r="BS44" s="845"/>
      <c r="BT44" s="562"/>
      <c r="BU44" s="572"/>
      <c r="BV44" s="877"/>
      <c r="BW44" s="878"/>
      <c r="BX44" s="328"/>
      <c r="BY44" s="328"/>
      <c r="BZ44" s="755"/>
      <c r="CA44" s="755"/>
    </row>
    <row r="45" spans="2:79" ht="15.75" thickBot="1" x14ac:dyDescent="0.3">
      <c r="B45" s="203"/>
      <c r="C45" s="765"/>
      <c r="D45" s="765"/>
      <c r="E45" s="765"/>
      <c r="F45" s="765"/>
      <c r="G45" s="765"/>
      <c r="H45" s="765"/>
      <c r="I45" s="765"/>
      <c r="J45" s="765"/>
      <c r="K45" s="151"/>
      <c r="L45" s="1024"/>
      <c r="M45" s="1025"/>
      <c r="N45" s="1010"/>
      <c r="O45" s="984"/>
      <c r="P45" s="984"/>
      <c r="Q45" s="984"/>
      <c r="R45" s="1011"/>
      <c r="S45" s="1012"/>
      <c r="T45" s="984"/>
      <c r="U45" s="984"/>
      <c r="V45" s="984"/>
      <c r="W45" s="1013"/>
      <c r="X45" s="533"/>
      <c r="Y45" s="536"/>
      <c r="Z45" s="239"/>
      <c r="AA45" s="1029"/>
      <c r="AB45" s="1029"/>
      <c r="AC45" s="1029"/>
      <c r="AD45" s="1029"/>
      <c r="AE45" s="1029"/>
      <c r="AF45" s="1029"/>
      <c r="AG45" s="1029"/>
      <c r="AH45" s="573"/>
      <c r="AI45" s="996" t="s">
        <v>1819</v>
      </c>
      <c r="AJ45" s="997"/>
      <c r="AK45" s="575"/>
      <c r="AL45" s="576"/>
      <c r="AM45" s="576"/>
      <c r="AN45" s="1002">
        <v>75</v>
      </c>
      <c r="AO45" s="1003"/>
      <c r="AP45" s="571"/>
      <c r="AQ45" s="571"/>
      <c r="AR45" s="872"/>
      <c r="AS45" s="995"/>
      <c r="AT45" s="995"/>
      <c r="AU45" s="995"/>
      <c r="AV45" s="995"/>
      <c r="AW45" s="873"/>
      <c r="AX45" s="874"/>
      <c r="AY45" s="875"/>
      <c r="AZ45" s="995"/>
      <c r="BA45" s="995"/>
      <c r="BB45" s="995"/>
      <c r="BC45" s="995"/>
      <c r="BD45" s="995"/>
      <c r="BE45" s="874"/>
      <c r="BF45" s="875"/>
      <c r="BG45" s="995"/>
      <c r="BH45" s="995"/>
      <c r="BI45" s="995"/>
      <c r="BJ45" s="995"/>
      <c r="BK45" s="876"/>
      <c r="BL45" s="869"/>
      <c r="BM45" s="536"/>
      <c r="BN45" s="536"/>
      <c r="BO45" s="844"/>
      <c r="BP45" s="849"/>
      <c r="BQ45" s="849"/>
      <c r="BR45" s="849"/>
      <c r="BS45" s="845"/>
      <c r="BT45" s="562"/>
      <c r="BU45" s="572"/>
      <c r="BV45" s="572"/>
      <c r="BW45" s="240"/>
      <c r="BX45" s="365"/>
      <c r="BY45" s="517"/>
    </row>
    <row r="46" spans="2:79" ht="15.75" thickBot="1" x14ac:dyDescent="0.3">
      <c r="B46" s="203"/>
      <c r="C46" s="765"/>
      <c r="D46" s="765"/>
      <c r="E46" s="765"/>
      <c r="F46" s="765"/>
      <c r="G46" s="765"/>
      <c r="H46" s="765"/>
      <c r="I46" s="765"/>
      <c r="J46" s="765"/>
      <c r="K46" s="151"/>
      <c r="L46" s="1006">
        <v>83</v>
      </c>
      <c r="M46" s="1007"/>
      <c r="N46" s="1010" t="s">
        <v>1820</v>
      </c>
      <c r="O46" s="984"/>
      <c r="P46" s="984"/>
      <c r="Q46" s="984"/>
      <c r="R46" s="1011"/>
      <c r="S46" s="1012" t="s">
        <v>1821</v>
      </c>
      <c r="T46" s="984"/>
      <c r="U46" s="984"/>
      <c r="V46" s="984"/>
      <c r="W46" s="1013"/>
      <c r="X46" s="533"/>
      <c r="Y46" s="536"/>
      <c r="Z46" s="998" t="s">
        <v>1822</v>
      </c>
      <c r="AA46" s="1014"/>
      <c r="AB46" s="1014"/>
      <c r="AC46" s="1014"/>
      <c r="AD46" s="1014"/>
      <c r="AE46" s="1014"/>
      <c r="AF46" s="1014"/>
      <c r="AG46" s="1014"/>
      <c r="AH46" s="999"/>
      <c r="AI46" s="998"/>
      <c r="AJ46" s="999"/>
      <c r="AK46" s="574"/>
      <c r="AL46" s="577"/>
      <c r="AM46" s="577"/>
      <c r="AN46" s="1004"/>
      <c r="AO46" s="1005"/>
      <c r="AP46" s="571"/>
      <c r="AQ46" s="571"/>
      <c r="AR46" s="872"/>
      <c r="AS46" s="941" t="s">
        <v>2279</v>
      </c>
      <c r="AT46" s="941"/>
      <c r="AU46" s="941"/>
      <c r="AV46" s="941"/>
      <c r="AW46" s="879"/>
      <c r="AX46" s="867"/>
      <c r="AY46" s="872"/>
      <c r="AZ46" s="941" t="s">
        <v>2279</v>
      </c>
      <c r="BA46" s="941"/>
      <c r="BB46" s="941"/>
      <c r="BC46" s="941"/>
      <c r="BD46" s="880"/>
      <c r="BE46" s="881"/>
      <c r="BF46" s="882"/>
      <c r="BG46" s="941" t="s">
        <v>2279</v>
      </c>
      <c r="BH46" s="941"/>
      <c r="BI46" s="941"/>
      <c r="BJ46" s="941"/>
      <c r="BK46" s="876"/>
      <c r="BL46" s="869"/>
      <c r="BM46" s="536"/>
      <c r="BN46" s="536"/>
      <c r="BO46" s="844"/>
      <c r="BP46" s="849"/>
      <c r="BQ46" s="849"/>
      <c r="BR46" s="849"/>
      <c r="BS46" s="845"/>
      <c r="BT46" s="562"/>
      <c r="BU46" s="572"/>
      <c r="BV46" s="572"/>
      <c r="BW46" s="240"/>
      <c r="BX46" s="365"/>
      <c r="BY46" s="517"/>
    </row>
    <row r="47" spans="2:79" ht="15.75" thickBot="1" x14ac:dyDescent="0.3">
      <c r="B47" s="203"/>
      <c r="C47" s="765"/>
      <c r="D47" s="975" t="s">
        <v>1823</v>
      </c>
      <c r="E47" s="975"/>
      <c r="F47" s="975"/>
      <c r="G47" s="975"/>
      <c r="H47" s="975"/>
      <c r="I47" s="765"/>
      <c r="J47" s="765"/>
      <c r="K47" s="151"/>
      <c r="L47" s="1008"/>
      <c r="M47" s="1009"/>
      <c r="N47" s="986"/>
      <c r="O47" s="987"/>
      <c r="P47" s="987"/>
      <c r="Q47" s="987"/>
      <c r="R47" s="988"/>
      <c r="S47" s="986"/>
      <c r="T47" s="987"/>
      <c r="U47" s="987"/>
      <c r="V47" s="987"/>
      <c r="W47" s="989"/>
      <c r="X47" s="533"/>
      <c r="Y47" s="536"/>
      <c r="Z47" s="1000"/>
      <c r="AA47" s="1015"/>
      <c r="AB47" s="1015"/>
      <c r="AC47" s="1015"/>
      <c r="AD47" s="1015"/>
      <c r="AE47" s="1015"/>
      <c r="AF47" s="1015"/>
      <c r="AG47" s="1015"/>
      <c r="AH47" s="1001"/>
      <c r="AI47" s="1000"/>
      <c r="AJ47" s="1001"/>
      <c r="AK47" s="990">
        <v>76</v>
      </c>
      <c r="AL47" s="991"/>
      <c r="AM47" s="991"/>
      <c r="AN47" s="991"/>
      <c r="AO47" s="992"/>
      <c r="AP47" s="571"/>
      <c r="AQ47" s="571"/>
      <c r="AR47" s="883"/>
      <c r="AS47" s="884"/>
      <c r="AT47" s="884"/>
      <c r="AU47" s="884"/>
      <c r="AV47" s="884"/>
      <c r="AW47" s="884"/>
      <c r="AX47" s="885"/>
      <c r="AY47" s="883"/>
      <c r="AZ47" s="884"/>
      <c r="BA47" s="884"/>
      <c r="BB47" s="884"/>
      <c r="BC47" s="884"/>
      <c r="BD47" s="884"/>
      <c r="BE47" s="885"/>
      <c r="BF47" s="883"/>
      <c r="BG47" s="884"/>
      <c r="BH47" s="884"/>
      <c r="BI47" s="884"/>
      <c r="BJ47" s="886"/>
      <c r="BK47" s="886"/>
      <c r="BL47" s="887"/>
      <c r="BM47" s="536"/>
      <c r="BN47" s="536"/>
      <c r="BO47" s="848"/>
      <c r="BP47" s="888"/>
      <c r="BQ47" s="888"/>
      <c r="BR47" s="888"/>
      <c r="BS47" s="889"/>
      <c r="BT47" s="562"/>
      <c r="BU47" s="572"/>
      <c r="BV47" s="572"/>
      <c r="BW47" s="240"/>
      <c r="BX47" s="365"/>
      <c r="BY47" s="517"/>
    </row>
    <row r="48" spans="2:79" ht="15.75" thickBot="1" x14ac:dyDescent="0.3">
      <c r="B48" s="203"/>
      <c r="C48" s="765"/>
      <c r="D48" s="975"/>
      <c r="E48" s="975"/>
      <c r="F48" s="975"/>
      <c r="G48" s="975"/>
      <c r="H48" s="975"/>
      <c r="I48" s="765"/>
      <c r="J48" s="765"/>
      <c r="K48" s="241"/>
      <c r="L48" s="237"/>
      <c r="M48" s="237"/>
      <c r="N48" s="237"/>
      <c r="O48" s="237"/>
      <c r="P48" s="237"/>
      <c r="Q48" s="237"/>
      <c r="R48" s="237"/>
      <c r="S48" s="237"/>
      <c r="T48" s="237"/>
      <c r="U48" s="237"/>
      <c r="V48" s="237"/>
      <c r="W48" s="237"/>
      <c r="X48" s="536"/>
      <c r="Y48" s="536"/>
      <c r="Z48" s="578"/>
      <c r="AA48" s="578"/>
      <c r="AB48" s="578"/>
      <c r="AC48" s="578"/>
      <c r="AD48" s="578"/>
      <c r="AE48" s="578"/>
      <c r="AF48" s="578"/>
      <c r="AG48" s="578"/>
      <c r="AH48" s="579"/>
      <c r="AI48" s="578"/>
      <c r="AJ48" s="578"/>
      <c r="AK48" s="578"/>
      <c r="AL48" s="578"/>
      <c r="AM48" s="578"/>
      <c r="AN48" s="578"/>
      <c r="AO48" s="578"/>
      <c r="AP48" s="536"/>
      <c r="AQ48" s="536"/>
      <c r="AR48" s="314"/>
      <c r="AS48" s="314"/>
      <c r="AT48" s="314"/>
      <c r="AU48" s="314"/>
      <c r="AV48" s="314"/>
      <c r="AW48" s="314"/>
      <c r="AX48" s="314"/>
      <c r="AY48" s="314"/>
      <c r="AZ48" s="314"/>
      <c r="BA48" s="314"/>
      <c r="BB48" s="314"/>
      <c r="BC48" s="314"/>
      <c r="BD48" s="314"/>
      <c r="BE48" s="314"/>
      <c r="BF48" s="314"/>
      <c r="BG48" s="314"/>
      <c r="BH48" s="314"/>
      <c r="BI48" s="314"/>
      <c r="BJ48" s="314"/>
      <c r="BK48" s="314"/>
      <c r="BL48" s="314"/>
      <c r="BM48" s="151"/>
      <c r="BN48" s="204"/>
      <c r="BO48" s="993"/>
      <c r="BP48" s="993"/>
      <c r="BQ48" s="993"/>
      <c r="BR48" s="993"/>
      <c r="BS48" s="845"/>
      <c r="BT48" s="562"/>
      <c r="BU48" s="242"/>
      <c r="BV48" s="243"/>
      <c r="BW48" s="244"/>
      <c r="BX48" s="365"/>
      <c r="BY48" s="517"/>
    </row>
    <row r="49" spans="2:77" ht="15.75" thickBot="1" x14ac:dyDescent="0.3">
      <c r="B49" s="203"/>
      <c r="C49" s="765"/>
      <c r="D49" s="975"/>
      <c r="E49" s="975"/>
      <c r="F49" s="975"/>
      <c r="G49" s="975"/>
      <c r="H49" s="975"/>
      <c r="I49" s="765"/>
      <c r="J49" s="765"/>
      <c r="K49" s="241"/>
      <c r="L49" s="245"/>
      <c r="M49" s="245"/>
      <c r="N49" s="245"/>
      <c r="O49" s="245"/>
      <c r="P49" s="245"/>
      <c r="Q49" s="245"/>
      <c r="R49" s="245"/>
      <c r="S49" s="245"/>
      <c r="T49" s="245"/>
      <c r="U49" s="245"/>
      <c r="V49" s="245"/>
      <c r="W49" s="245"/>
      <c r="X49" s="536"/>
      <c r="Y49" s="536"/>
      <c r="Z49" s="247"/>
      <c r="AA49" s="246"/>
      <c r="AB49" s="247"/>
      <c r="AC49" s="536"/>
      <c r="AD49" s="536"/>
      <c r="AE49" s="536"/>
      <c r="AF49" s="536"/>
      <c r="AG49" s="536"/>
      <c r="AH49" s="536"/>
      <c r="AI49" s="247"/>
      <c r="AJ49" s="247"/>
      <c r="AK49" s="247"/>
      <c r="AL49" s="247"/>
      <c r="AM49" s="247"/>
      <c r="AN49" s="247"/>
      <c r="AO49" s="247"/>
      <c r="AP49" s="536"/>
      <c r="AQ49" s="536"/>
      <c r="AR49" s="248"/>
      <c r="AS49" s="249"/>
      <c r="AT49" s="249"/>
      <c r="AU49" s="249"/>
      <c r="AV49" s="249"/>
      <c r="AW49" s="250"/>
      <c r="AX49" s="187"/>
      <c r="AY49" s="251"/>
      <c r="AZ49" s="762"/>
      <c r="BA49" s="763"/>
      <c r="BB49" s="252"/>
      <c r="BC49" s="252"/>
      <c r="BD49" s="252"/>
      <c r="BE49" s="252"/>
      <c r="BF49" s="252"/>
      <c r="BG49" s="253"/>
      <c r="BH49" s="252"/>
      <c r="BI49" s="252"/>
      <c r="BJ49" s="763"/>
      <c r="BK49" s="764"/>
      <c r="BL49" s="314"/>
      <c r="BM49" s="151"/>
      <c r="BN49" s="204"/>
      <c r="BO49" s="844"/>
      <c r="BP49" s="994" t="s">
        <v>2279</v>
      </c>
      <c r="BQ49" s="994"/>
      <c r="BR49" s="994"/>
      <c r="BS49" s="845"/>
      <c r="BT49" s="562"/>
      <c r="BU49" s="972" t="s">
        <v>1185</v>
      </c>
      <c r="BV49" s="973"/>
      <c r="BW49" s="974"/>
      <c r="BX49" s="365"/>
      <c r="BY49" s="517"/>
    </row>
    <row r="50" spans="2:77" ht="15.75" thickBot="1" x14ac:dyDescent="0.3">
      <c r="B50" s="203"/>
      <c r="C50" s="765"/>
      <c r="D50" s="975"/>
      <c r="E50" s="975"/>
      <c r="F50" s="975"/>
      <c r="G50" s="975"/>
      <c r="H50" s="975"/>
      <c r="I50" s="975"/>
      <c r="J50" s="765"/>
      <c r="K50" s="151"/>
      <c r="L50" s="254"/>
      <c r="M50" s="237"/>
      <c r="N50" s="237"/>
      <c r="O50" s="237"/>
      <c r="P50" s="237"/>
      <c r="Q50" s="237"/>
      <c r="R50" s="237"/>
      <c r="S50" s="237"/>
      <c r="T50" s="237"/>
      <c r="U50" s="237"/>
      <c r="V50" s="976" t="s">
        <v>1170</v>
      </c>
      <c r="W50" s="977"/>
      <c r="X50" s="976" t="s">
        <v>1177</v>
      </c>
      <c r="Y50" s="977"/>
      <c r="Z50" s="255"/>
      <c r="AA50" s="580"/>
      <c r="AB50" s="255"/>
      <c r="AC50" s="255"/>
      <c r="AD50" s="256"/>
      <c r="AE50" s="257"/>
      <c r="AF50" s="258"/>
      <c r="AG50" s="255"/>
      <c r="AH50" s="255"/>
      <c r="AI50" s="259"/>
      <c r="AJ50" s="204"/>
      <c r="AK50" s="260"/>
      <c r="AL50" s="260"/>
      <c r="AM50" s="520"/>
      <c r="AN50" s="520"/>
      <c r="AO50" s="520"/>
      <c r="AP50" s="536"/>
      <c r="AQ50" s="536"/>
      <c r="AR50" s="261"/>
      <c r="AS50" s="581"/>
      <c r="AT50" s="581"/>
      <c r="AU50" s="581"/>
      <c r="AV50" s="581"/>
      <c r="AW50" s="262"/>
      <c r="AX50" s="187"/>
      <c r="AY50" s="263"/>
      <c r="AZ50" s="264"/>
      <c r="BA50" s="766"/>
      <c r="BB50" s="582"/>
      <c r="BC50" s="582"/>
      <c r="BD50" s="582"/>
      <c r="BE50" s="582"/>
      <c r="BF50" s="582"/>
      <c r="BG50" s="265"/>
      <c r="BH50" s="582"/>
      <c r="BI50" s="582"/>
      <c r="BJ50" s="766"/>
      <c r="BK50" s="266"/>
      <c r="BL50" s="314"/>
      <c r="BM50" s="151"/>
      <c r="BN50" s="204"/>
      <c r="BO50" s="844"/>
      <c r="BP50" s="849"/>
      <c r="BQ50" s="855" t="s">
        <v>1176</v>
      </c>
      <c r="BR50" s="855"/>
      <c r="BS50" s="845"/>
      <c r="BT50" s="562"/>
      <c r="BU50" s="972"/>
      <c r="BV50" s="973"/>
      <c r="BW50" s="974"/>
      <c r="BX50" s="365"/>
      <c r="BY50" s="517"/>
    </row>
    <row r="51" spans="2:77" ht="15.75" thickBot="1" x14ac:dyDescent="0.3">
      <c r="B51" s="267"/>
      <c r="C51" s="765"/>
      <c r="D51" s="765"/>
      <c r="E51" s="765"/>
      <c r="F51" s="765"/>
      <c r="G51" s="765"/>
      <c r="H51" s="765"/>
      <c r="I51" s="765"/>
      <c r="J51" s="765"/>
      <c r="K51" s="151"/>
      <c r="L51" s="268"/>
      <c r="M51" s="566"/>
      <c r="N51" s="566"/>
      <c r="O51" s="566"/>
      <c r="P51" s="566" t="s">
        <v>1824</v>
      </c>
      <c r="Q51" s="566"/>
      <c r="R51" s="566"/>
      <c r="S51" s="566"/>
      <c r="T51" s="566"/>
      <c r="U51" s="566"/>
      <c r="V51" s="978"/>
      <c r="W51" s="979"/>
      <c r="X51" s="978"/>
      <c r="Y51" s="979"/>
      <c r="Z51" s="580"/>
      <c r="AA51" s="982" t="s">
        <v>1825</v>
      </c>
      <c r="AB51" s="982"/>
      <c r="AC51" s="982"/>
      <c r="AD51" s="580"/>
      <c r="AE51" s="269"/>
      <c r="AF51" s="982" t="s">
        <v>1826</v>
      </c>
      <c r="AG51" s="982"/>
      <c r="AH51" s="982"/>
      <c r="AI51" s="270"/>
      <c r="AJ51" s="204"/>
      <c r="AK51" s="890"/>
      <c r="AL51" s="891"/>
      <c r="AM51" s="891"/>
      <c r="AN51" s="891"/>
      <c r="AO51" s="892"/>
      <c r="AP51" s="536"/>
      <c r="AQ51" s="536"/>
      <c r="AR51" s="890"/>
      <c r="AS51" s="891"/>
      <c r="AT51" s="891"/>
      <c r="AU51" s="891"/>
      <c r="AV51" s="891"/>
      <c r="AW51" s="583"/>
      <c r="AX51" s="187"/>
      <c r="AY51" s="274"/>
      <c r="AZ51" s="264"/>
      <c r="BA51" s="766"/>
      <c r="BB51" s="983" t="s">
        <v>1182</v>
      </c>
      <c r="BC51" s="983"/>
      <c r="BD51" s="983"/>
      <c r="BE51" s="983"/>
      <c r="BF51" s="983"/>
      <c r="BG51" s="265"/>
      <c r="BH51" s="582"/>
      <c r="BI51" s="582"/>
      <c r="BJ51" s="766"/>
      <c r="BK51" s="266"/>
      <c r="BL51" s="314"/>
      <c r="BM51" s="151"/>
      <c r="BN51" s="204"/>
      <c r="BO51" s="844"/>
      <c r="BP51" s="849"/>
      <c r="BQ51" s="855"/>
      <c r="BR51" s="855"/>
      <c r="BS51" s="845"/>
      <c r="BT51" s="562"/>
      <c r="BU51" s="972"/>
      <c r="BV51" s="973"/>
      <c r="BW51" s="974"/>
      <c r="BX51" s="365"/>
      <c r="BY51" s="517"/>
    </row>
    <row r="52" spans="2:77" x14ac:dyDescent="0.25">
      <c r="B52" s="267"/>
      <c r="C52" s="765"/>
      <c r="D52" s="765"/>
      <c r="E52" s="765"/>
      <c r="F52" s="765"/>
      <c r="G52" s="765"/>
      <c r="H52" s="765"/>
      <c r="I52" s="765"/>
      <c r="J52" s="765"/>
      <c r="K52" s="151"/>
      <c r="L52" s="268"/>
      <c r="M52" s="566"/>
      <c r="N52" s="566"/>
      <c r="O52" s="984"/>
      <c r="P52" s="984"/>
      <c r="Q52" s="984"/>
      <c r="R52" s="984"/>
      <c r="S52" s="566"/>
      <c r="T52" s="566"/>
      <c r="U52" s="566"/>
      <c r="V52" s="978"/>
      <c r="W52" s="979"/>
      <c r="X52" s="978"/>
      <c r="Y52" s="979"/>
      <c r="Z52" s="580"/>
      <c r="AA52" s="982"/>
      <c r="AB52" s="982"/>
      <c r="AC52" s="982"/>
      <c r="AD52" s="580"/>
      <c r="AE52" s="275"/>
      <c r="AF52" s="982"/>
      <c r="AG52" s="982"/>
      <c r="AH52" s="982"/>
      <c r="AI52" s="276"/>
      <c r="AJ52" s="584"/>
      <c r="AK52" s="893"/>
      <c r="AL52" s="894"/>
      <c r="AM52" s="894"/>
      <c r="AN52" s="894"/>
      <c r="AO52" s="895"/>
      <c r="AP52" s="277"/>
      <c r="AQ52" s="277"/>
      <c r="AR52" s="893"/>
      <c r="AS52" s="894"/>
      <c r="AT52" s="894"/>
      <c r="AU52" s="894"/>
      <c r="AV52" s="895"/>
      <c r="AW52" s="583"/>
      <c r="AX52" s="314"/>
      <c r="AY52" s="762"/>
      <c r="AZ52" s="766"/>
      <c r="BA52" s="766"/>
      <c r="BB52" s="985" t="s">
        <v>1183</v>
      </c>
      <c r="BC52" s="985"/>
      <c r="BD52" s="985"/>
      <c r="BE52" s="766"/>
      <c r="BF52" s="766"/>
      <c r="BG52" s="278"/>
      <c r="BH52" s="582"/>
      <c r="BI52" s="582"/>
      <c r="BJ52" s="766"/>
      <c r="BK52" s="266"/>
      <c r="BL52" s="314"/>
      <c r="BM52" s="151"/>
      <c r="BN52" s="541"/>
      <c r="BO52" s="896"/>
      <c r="BP52" s="314"/>
      <c r="BQ52" s="314"/>
      <c r="BR52" s="314"/>
      <c r="BS52" s="897"/>
      <c r="BT52" s="541"/>
      <c r="BU52" s="279"/>
      <c r="BV52" s="586"/>
      <c r="BW52" s="280"/>
      <c r="BX52" s="365"/>
      <c r="BY52" s="517"/>
    </row>
    <row r="53" spans="2:77" ht="15.75" thickBot="1" x14ac:dyDescent="0.3">
      <c r="B53" s="281"/>
      <c r="C53" s="282"/>
      <c r="D53" s="282"/>
      <c r="E53" s="282"/>
      <c r="F53" s="282"/>
      <c r="G53" s="282"/>
      <c r="H53" s="282"/>
      <c r="I53" s="282"/>
      <c r="J53" s="282"/>
      <c r="K53" s="283"/>
      <c r="L53" s="284"/>
      <c r="M53" s="245"/>
      <c r="N53" s="245"/>
      <c r="O53" s="245"/>
      <c r="P53" s="245"/>
      <c r="Q53" s="245"/>
      <c r="R53" s="245"/>
      <c r="S53" s="245"/>
      <c r="T53" s="245"/>
      <c r="U53" s="245"/>
      <c r="V53" s="980"/>
      <c r="W53" s="981"/>
      <c r="X53" s="980"/>
      <c r="Y53" s="981"/>
      <c r="Z53" s="285"/>
      <c r="AA53" s="285"/>
      <c r="AB53" s="285"/>
      <c r="AC53" s="285"/>
      <c r="AD53" s="285"/>
      <c r="AE53" s="286"/>
      <c r="AF53" s="285"/>
      <c r="AG53" s="285"/>
      <c r="AH53" s="285"/>
      <c r="AI53" s="287"/>
      <c r="AJ53" s="584"/>
      <c r="AK53" s="958" t="s">
        <v>1827</v>
      </c>
      <c r="AL53" s="959"/>
      <c r="AM53" s="959"/>
      <c r="AN53" s="959"/>
      <c r="AO53" s="960"/>
      <c r="AP53" s="288"/>
      <c r="AQ53" s="313"/>
      <c r="AR53" s="893"/>
      <c r="AS53" s="894"/>
      <c r="AT53" s="956" t="s">
        <v>1198</v>
      </c>
      <c r="AU53" s="956"/>
      <c r="AV53" s="895"/>
      <c r="AW53" s="583"/>
      <c r="AX53" s="314"/>
      <c r="AY53" s="264"/>
      <c r="AZ53" s="766"/>
      <c r="BA53" s="766"/>
      <c r="BB53" s="985"/>
      <c r="BC53" s="985"/>
      <c r="BD53" s="985"/>
      <c r="BE53" s="766"/>
      <c r="BF53" s="766"/>
      <c r="BG53" s="278"/>
      <c r="BH53" s="582"/>
      <c r="BI53" s="582"/>
      <c r="BJ53" s="766"/>
      <c r="BK53" s="266"/>
      <c r="BL53" s="314"/>
      <c r="BM53" s="151"/>
      <c r="BN53" s="541"/>
      <c r="BO53" s="898"/>
      <c r="BP53" s="176"/>
      <c r="BQ53" s="176"/>
      <c r="BR53" s="176"/>
      <c r="BS53" s="899"/>
      <c r="BT53" s="541"/>
      <c r="BU53" s="289"/>
      <c r="BV53" s="290"/>
      <c r="BW53" s="291"/>
      <c r="BX53" s="365"/>
      <c r="BY53" s="517"/>
    </row>
    <row r="54" spans="2:77" ht="15.75" thickBot="1" x14ac:dyDescent="0.3">
      <c r="B54" s="316"/>
      <c r="C54" s="316"/>
      <c r="D54" s="316"/>
      <c r="E54" s="316"/>
      <c r="F54" s="316"/>
      <c r="G54" s="316"/>
      <c r="H54" s="316"/>
      <c r="I54" s="316"/>
      <c r="J54" s="316"/>
      <c r="K54" s="316"/>
      <c r="L54" s="316"/>
      <c r="M54" s="316"/>
      <c r="N54" s="316"/>
      <c r="O54" s="316"/>
      <c r="P54" s="316"/>
      <c r="Q54" s="316"/>
      <c r="R54" s="316"/>
      <c r="S54" s="316"/>
      <c r="T54" s="316"/>
      <c r="U54" s="316"/>
      <c r="V54" s="316"/>
      <c r="W54" s="316"/>
      <c r="X54" s="316"/>
      <c r="Y54" s="316"/>
      <c r="Z54" s="316"/>
      <c r="AA54" s="316"/>
      <c r="AB54" s="316"/>
      <c r="AC54" s="316"/>
      <c r="AD54" s="316"/>
      <c r="AE54" s="316"/>
      <c r="AF54" s="316"/>
      <c r="AG54" s="316"/>
      <c r="AH54" s="316"/>
      <c r="AI54" s="292"/>
      <c r="AJ54" s="293"/>
      <c r="AK54" s="958"/>
      <c r="AL54" s="959"/>
      <c r="AM54" s="959"/>
      <c r="AN54" s="959"/>
      <c r="AO54" s="960"/>
      <c r="AP54" s="313"/>
      <c r="AQ54" s="313"/>
      <c r="AR54" s="893"/>
      <c r="AS54" s="894"/>
      <c r="AT54" s="956"/>
      <c r="AU54" s="956"/>
      <c r="AV54" s="895"/>
      <c r="AW54" s="583"/>
      <c r="AX54" s="314"/>
      <c r="AY54" s="251"/>
      <c r="AZ54" s="264"/>
      <c r="BA54" s="766"/>
      <c r="BB54" s="985"/>
      <c r="BC54" s="985"/>
      <c r="BD54" s="985"/>
      <c r="BE54" s="766"/>
      <c r="BF54" s="766"/>
      <c r="BG54" s="278"/>
      <c r="BH54" s="582"/>
      <c r="BI54" s="582"/>
      <c r="BJ54" s="766"/>
      <c r="BK54" s="266"/>
      <c r="BL54" s="314"/>
      <c r="BM54" s="294"/>
      <c r="BN54" s="295"/>
      <c r="BO54" s="295"/>
      <c r="BP54" s="541"/>
      <c r="BQ54" s="296"/>
      <c r="BR54" s="541"/>
      <c r="BS54" s="541"/>
      <c r="BT54" s="541"/>
      <c r="BU54" s="541"/>
      <c r="BV54" s="541"/>
      <c r="BW54" s="541"/>
      <c r="BX54" s="365"/>
      <c r="BY54" s="517"/>
    </row>
    <row r="55" spans="2:77" x14ac:dyDescent="0.25">
      <c r="B55" s="971"/>
      <c r="C55" s="971"/>
      <c r="D55" s="971"/>
      <c r="E55" s="971"/>
      <c r="F55" s="971"/>
      <c r="G55" s="971"/>
      <c r="H55" s="971"/>
      <c r="I55" s="971"/>
      <c r="J55" s="971"/>
      <c r="K55" s="971"/>
      <c r="L55" s="971"/>
      <c r="M55" s="971"/>
      <c r="N55" s="971"/>
      <c r="O55" s="971"/>
      <c r="P55" s="971"/>
      <c r="Q55" s="971"/>
      <c r="R55" s="971"/>
      <c r="S55" s="971"/>
      <c r="T55" s="971"/>
      <c r="U55" s="971"/>
      <c r="V55" s="971"/>
      <c r="W55" s="971"/>
      <c r="X55" s="971"/>
      <c r="Y55" s="971"/>
      <c r="Z55" s="971"/>
      <c r="AA55" s="971"/>
      <c r="AB55" s="971"/>
      <c r="AC55" s="971"/>
      <c r="AD55" s="971"/>
      <c r="AE55" s="759"/>
      <c r="AF55" s="759"/>
      <c r="AG55" s="316"/>
      <c r="AH55" s="316"/>
      <c r="AI55" s="297"/>
      <c r="AJ55" s="298"/>
      <c r="AK55" s="948" t="s">
        <v>2283</v>
      </c>
      <c r="AL55" s="949"/>
      <c r="AM55" s="949"/>
      <c r="AN55" s="949"/>
      <c r="AO55" s="950"/>
      <c r="AP55" s="313"/>
      <c r="AQ55" s="313"/>
      <c r="AR55" s="948" t="s">
        <v>2283</v>
      </c>
      <c r="AS55" s="949"/>
      <c r="AT55" s="949"/>
      <c r="AU55" s="949"/>
      <c r="AV55" s="950"/>
      <c r="AW55" s="583"/>
      <c r="AX55" s="314"/>
      <c r="AY55" s="263"/>
      <c r="AZ55" s="264"/>
      <c r="BA55" s="766"/>
      <c r="BB55" s="582"/>
      <c r="BC55" s="582"/>
      <c r="BD55" s="582"/>
      <c r="BE55" s="582"/>
      <c r="BF55" s="582"/>
      <c r="BG55" s="265"/>
      <c r="BH55" s="582"/>
      <c r="BI55" s="582"/>
      <c r="BJ55" s="766"/>
      <c r="BK55" s="266"/>
      <c r="BL55" s="314"/>
      <c r="BM55" s="314"/>
      <c r="BN55" s="314"/>
      <c r="BO55" s="314"/>
      <c r="BP55" s="299"/>
      <c r="BQ55" s="760"/>
      <c r="BR55" s="299"/>
      <c r="BS55" s="299"/>
      <c r="BT55" s="761"/>
      <c r="BU55" s="299"/>
      <c r="BV55" s="299"/>
      <c r="BW55" s="300"/>
      <c r="BX55" s="365"/>
      <c r="BY55" s="517"/>
    </row>
    <row r="56" spans="2:77" ht="15.75" thickBot="1" x14ac:dyDescent="0.3">
      <c r="B56" s="971"/>
      <c r="C56" s="971"/>
      <c r="D56" s="971"/>
      <c r="E56" s="971"/>
      <c r="F56" s="971"/>
      <c r="G56" s="971"/>
      <c r="H56" s="971"/>
      <c r="I56" s="971"/>
      <c r="J56" s="971"/>
      <c r="K56" s="971"/>
      <c r="L56" s="971"/>
      <c r="M56" s="971"/>
      <c r="N56" s="971"/>
      <c r="O56" s="971"/>
      <c r="P56" s="971"/>
      <c r="Q56" s="971"/>
      <c r="R56" s="971"/>
      <c r="S56" s="971"/>
      <c r="T56" s="971"/>
      <c r="U56" s="971"/>
      <c r="V56" s="971"/>
      <c r="W56" s="971"/>
      <c r="X56" s="971"/>
      <c r="Y56" s="971"/>
      <c r="Z56" s="971"/>
      <c r="AA56" s="971"/>
      <c r="AB56" s="971"/>
      <c r="AC56" s="971"/>
      <c r="AD56" s="971"/>
      <c r="AE56" s="759"/>
      <c r="AF56" s="759"/>
      <c r="AG56" s="316"/>
      <c r="AH56" s="316"/>
      <c r="AI56" s="297"/>
      <c r="AJ56" s="298"/>
      <c r="AK56" s="951"/>
      <c r="AL56" s="952"/>
      <c r="AM56" s="952"/>
      <c r="AN56" s="952"/>
      <c r="AO56" s="953"/>
      <c r="AP56" s="313"/>
      <c r="AQ56" s="313"/>
      <c r="AR56" s="893"/>
      <c r="AS56" s="954"/>
      <c r="AT56" s="954"/>
      <c r="AU56" s="954"/>
      <c r="AV56" s="955"/>
      <c r="AW56" s="583"/>
      <c r="AX56" s="314"/>
      <c r="AY56" s="263"/>
      <c r="AZ56" s="301"/>
      <c r="BA56" s="302"/>
      <c r="BB56" s="303"/>
      <c r="BC56" s="303"/>
      <c r="BD56" s="303"/>
      <c r="BE56" s="303"/>
      <c r="BF56" s="303"/>
      <c r="BG56" s="304"/>
      <c r="BH56" s="305"/>
      <c r="BI56" s="303"/>
      <c r="BJ56" s="302"/>
      <c r="BK56" s="306"/>
      <c r="BL56" s="314"/>
      <c r="BM56" s="314"/>
      <c r="BN56" s="314"/>
      <c r="BO56" s="314"/>
      <c r="BP56" s="761"/>
      <c r="BQ56" s="962" t="s">
        <v>1828</v>
      </c>
      <c r="BR56" s="962"/>
      <c r="BS56" s="760"/>
      <c r="BT56" s="963" t="s">
        <v>1184</v>
      </c>
      <c r="BU56" s="962"/>
      <c r="BV56" s="962"/>
      <c r="BW56" s="964"/>
      <c r="BX56" s="365"/>
      <c r="BY56" s="517"/>
    </row>
    <row r="57" spans="2:77" ht="15.75" thickBot="1" x14ac:dyDescent="0.3">
      <c r="C57" s="386" t="s">
        <v>302</v>
      </c>
      <c r="AG57" s="316"/>
      <c r="AH57" s="316"/>
      <c r="AI57" s="297"/>
      <c r="AJ57" s="298"/>
      <c r="AK57" s="900"/>
      <c r="AL57" s="901"/>
      <c r="AM57" s="901"/>
      <c r="AN57" s="901"/>
      <c r="AO57" s="902"/>
      <c r="AP57" s="313"/>
      <c r="AQ57" s="313"/>
      <c r="AR57" s="900"/>
      <c r="AS57" s="901"/>
      <c r="AT57" s="901"/>
      <c r="AU57" s="901"/>
      <c r="AV57" s="902"/>
      <c r="AW57" s="583"/>
      <c r="AX57" s="314"/>
      <c r="AY57" s="263"/>
      <c r="AZ57" s="264"/>
      <c r="BA57" s="766"/>
      <c r="BB57" s="766"/>
      <c r="BC57" s="766"/>
      <c r="BD57" s="766"/>
      <c r="BE57" s="766"/>
      <c r="BF57" s="766"/>
      <c r="BG57" s="278"/>
      <c r="BH57" s="965">
        <v>57</v>
      </c>
      <c r="BI57" s="966"/>
      <c r="BJ57" s="966"/>
      <c r="BK57" s="967"/>
      <c r="BL57" s="968">
        <v>56</v>
      </c>
      <c r="BM57" s="969"/>
      <c r="BN57" s="969"/>
      <c r="BO57" s="970"/>
      <c r="BP57" s="761"/>
      <c r="BQ57" s="962"/>
      <c r="BR57" s="962"/>
      <c r="BS57" s="760"/>
      <c r="BT57" s="963"/>
      <c r="BU57" s="962"/>
      <c r="BV57" s="962"/>
      <c r="BW57" s="964"/>
      <c r="BX57" s="365"/>
      <c r="BY57" s="517"/>
    </row>
    <row r="58" spans="2:77" x14ac:dyDescent="0.25">
      <c r="AG58" s="316"/>
      <c r="AH58" s="316"/>
      <c r="AI58" s="297"/>
      <c r="AJ58" s="298"/>
      <c r="AK58" s="893"/>
      <c r="AL58" s="894"/>
      <c r="AM58" s="894"/>
      <c r="AN58" s="894"/>
      <c r="AO58" s="895"/>
      <c r="AP58" s="313"/>
      <c r="AQ58" s="313"/>
      <c r="AR58" s="893"/>
      <c r="AS58" s="894"/>
      <c r="AT58" s="894"/>
      <c r="AU58" s="894"/>
      <c r="AV58" s="895"/>
      <c r="AW58" s="583"/>
      <c r="AX58" s="314"/>
      <c r="AY58" s="315"/>
      <c r="AZ58" s="316"/>
      <c r="BA58" s="316"/>
      <c r="BB58" s="316"/>
      <c r="BC58" s="316"/>
      <c r="BD58" s="316"/>
      <c r="BE58" s="316"/>
      <c r="BF58" s="316"/>
      <c r="BG58" s="316"/>
      <c r="BH58" s="316"/>
      <c r="BI58" s="316"/>
      <c r="BJ58" s="316"/>
      <c r="BK58" s="316"/>
      <c r="BL58" s="316"/>
      <c r="BM58" s="316"/>
      <c r="BN58" s="317"/>
      <c r="BO58" s="317"/>
      <c r="BP58" s="317"/>
      <c r="BQ58" s="317"/>
      <c r="BR58" s="317"/>
      <c r="BS58" s="316"/>
      <c r="BT58" s="316"/>
      <c r="BU58" s="316"/>
      <c r="BV58" s="316"/>
      <c r="BW58" s="316"/>
      <c r="BX58" s="365"/>
      <c r="BY58" s="517"/>
    </row>
    <row r="59" spans="2:77" x14ac:dyDescent="0.25">
      <c r="B59" s="307" t="s">
        <v>1186</v>
      </c>
      <c r="C59" s="308" t="s">
        <v>1187</v>
      </c>
      <c r="D59" s="309"/>
      <c r="E59" s="309"/>
      <c r="F59" s="309"/>
      <c r="G59" s="309"/>
      <c r="H59" s="767"/>
      <c r="I59" s="767"/>
      <c r="J59" s="587"/>
      <c r="K59" s="587"/>
      <c r="L59" s="587"/>
      <c r="M59" s="587"/>
      <c r="N59" s="316"/>
      <c r="O59" s="316"/>
      <c r="P59" s="316"/>
      <c r="Q59" s="316"/>
      <c r="R59" s="588" t="s">
        <v>1305</v>
      </c>
      <c r="T59" s="375" t="s">
        <v>1306</v>
      </c>
      <c r="U59" s="375"/>
      <c r="V59" s="375"/>
      <c r="W59" s="375"/>
      <c r="X59" s="375"/>
      <c r="Y59" s="375"/>
      <c r="Z59" s="375"/>
      <c r="AA59" s="375"/>
      <c r="AB59" s="375"/>
      <c r="AC59" s="375"/>
      <c r="AD59" s="375"/>
      <c r="AE59" s="375"/>
      <c r="AH59" s="316"/>
      <c r="AI59" s="297"/>
      <c r="AJ59" s="298"/>
      <c r="AK59" s="958" t="s">
        <v>1180</v>
      </c>
      <c r="AL59" s="959"/>
      <c r="AM59" s="959"/>
      <c r="AN59" s="959"/>
      <c r="AO59" s="960"/>
      <c r="AP59" s="313"/>
      <c r="AQ59" s="313"/>
      <c r="AR59" s="893"/>
      <c r="AS59" s="894"/>
      <c r="AT59" s="956" t="s">
        <v>1215</v>
      </c>
      <c r="AU59" s="956"/>
      <c r="AV59" s="895"/>
      <c r="AW59" s="583"/>
      <c r="AX59" s="321"/>
      <c r="AY59" s="315"/>
      <c r="AZ59" s="316"/>
      <c r="BA59" s="316"/>
      <c r="BB59" s="316"/>
      <c r="BC59" s="316"/>
      <c r="BD59" s="316"/>
      <c r="BE59" s="316"/>
      <c r="BF59" s="316"/>
      <c r="BG59" s="316"/>
      <c r="BH59" s="316"/>
      <c r="BI59" s="316"/>
      <c r="BJ59" s="316"/>
      <c r="BK59" s="316"/>
      <c r="BL59" s="316"/>
      <c r="BM59" s="316"/>
      <c r="BN59" s="317"/>
      <c r="BO59" s="317"/>
      <c r="BP59" s="317"/>
      <c r="BQ59" s="317"/>
      <c r="BR59" s="317"/>
      <c r="BS59" s="316"/>
      <c r="BT59" s="316"/>
      <c r="BU59" s="316"/>
      <c r="BV59" s="316"/>
      <c r="BW59" s="316"/>
      <c r="BX59" s="365"/>
      <c r="BY59" s="517"/>
    </row>
    <row r="60" spans="2:77" x14ac:dyDescent="0.25">
      <c r="B60" s="361">
        <v>1</v>
      </c>
      <c r="C60" s="361" t="s">
        <v>1191</v>
      </c>
      <c r="D60" s="326" t="s">
        <v>1192</v>
      </c>
      <c r="E60" s="133"/>
      <c r="F60" s="133"/>
      <c r="G60" s="316"/>
      <c r="H60" s="316"/>
      <c r="I60" s="316"/>
      <c r="J60" s="755"/>
      <c r="K60" s="755"/>
      <c r="L60" s="520"/>
      <c r="M60" s="317"/>
      <c r="N60" s="755"/>
      <c r="O60" s="316"/>
      <c r="P60" s="316"/>
      <c r="Q60" s="316"/>
      <c r="S60" s="318">
        <v>49</v>
      </c>
      <c r="T60" s="361" t="s">
        <v>1191</v>
      </c>
      <c r="U60" s="326" t="s">
        <v>1307</v>
      </c>
      <c r="V60" s="133"/>
      <c r="W60" s="361"/>
      <c r="X60" s="361"/>
      <c r="Y60" s="361"/>
      <c r="Z60" s="361"/>
      <c r="AA60" s="361"/>
      <c r="AB60" s="361"/>
      <c r="AC60" s="361"/>
      <c r="AD60" s="361"/>
      <c r="AH60" s="316"/>
      <c r="AI60" s="297"/>
      <c r="AJ60" s="298"/>
      <c r="AK60" s="958"/>
      <c r="AL60" s="959"/>
      <c r="AM60" s="959"/>
      <c r="AN60" s="959"/>
      <c r="AO60" s="960"/>
      <c r="AP60" s="313"/>
      <c r="AQ60" s="313"/>
      <c r="AR60" s="893"/>
      <c r="AS60" s="894"/>
      <c r="AT60" s="956"/>
      <c r="AU60" s="956"/>
      <c r="AV60" s="895"/>
      <c r="AW60" s="583"/>
      <c r="AX60" s="321"/>
      <c r="AY60" s="315"/>
      <c r="AZ60" s="316"/>
      <c r="BA60" s="316"/>
      <c r="BB60" s="316"/>
      <c r="BC60" s="316"/>
      <c r="BD60" s="316"/>
      <c r="BE60" s="316"/>
      <c r="BF60" s="316"/>
      <c r="BG60" s="316"/>
      <c r="BH60" s="316"/>
      <c r="BI60" s="316"/>
      <c r="BJ60" s="316"/>
      <c r="BK60" s="316"/>
      <c r="BL60" s="316"/>
      <c r="BM60" s="316"/>
      <c r="BN60" s="317"/>
      <c r="BO60" s="317"/>
      <c r="BP60" s="317"/>
      <c r="BQ60" s="317"/>
      <c r="BR60" s="317"/>
      <c r="BS60" s="316"/>
      <c r="BT60" s="316"/>
      <c r="BU60" s="316"/>
      <c r="BV60" s="316"/>
      <c r="BW60" s="316"/>
      <c r="BX60" s="365"/>
      <c r="BY60" s="517"/>
    </row>
    <row r="61" spans="2:77" x14ac:dyDescent="0.25">
      <c r="B61" s="318"/>
      <c r="C61" s="133"/>
      <c r="D61" s="133" t="s">
        <v>1194</v>
      </c>
      <c r="E61" s="133"/>
      <c r="F61" s="133"/>
      <c r="G61" s="133"/>
      <c r="H61" s="133"/>
      <c r="I61" s="133"/>
      <c r="J61" s="133"/>
      <c r="K61" s="133"/>
      <c r="L61" s="755"/>
      <c r="M61" s="317"/>
      <c r="N61" s="755" t="s">
        <v>1960</v>
      </c>
      <c r="O61" s="755"/>
      <c r="P61" s="316"/>
      <c r="Q61" s="316"/>
      <c r="S61" s="318">
        <v>50</v>
      </c>
      <c r="T61" s="361" t="s">
        <v>1191</v>
      </c>
      <c r="U61" s="326" t="s">
        <v>1308</v>
      </c>
      <c r="V61" s="133"/>
      <c r="W61" s="361"/>
      <c r="X61" s="361"/>
      <c r="Y61" s="361"/>
      <c r="Z61" s="361"/>
      <c r="AA61" s="361"/>
      <c r="AB61" s="361"/>
      <c r="AC61" s="361"/>
      <c r="AD61" s="361"/>
      <c r="AE61" s="361"/>
      <c r="AH61" s="316"/>
      <c r="AI61" s="297"/>
      <c r="AJ61" s="298"/>
      <c r="AK61" s="948" t="s">
        <v>2283</v>
      </c>
      <c r="AL61" s="949"/>
      <c r="AM61" s="949"/>
      <c r="AN61" s="949"/>
      <c r="AO61" s="950"/>
      <c r="AP61" s="313"/>
      <c r="AQ61" s="313"/>
      <c r="AR61" s="948" t="s">
        <v>2283</v>
      </c>
      <c r="AS61" s="949"/>
      <c r="AT61" s="949"/>
      <c r="AU61" s="949"/>
      <c r="AV61" s="950"/>
      <c r="AW61" s="583"/>
      <c r="AX61" s="314"/>
      <c r="AY61" s="315"/>
      <c r="AZ61" s="316"/>
      <c r="BA61" s="316"/>
      <c r="BB61" s="316"/>
      <c r="BC61" s="316"/>
      <c r="BD61" s="316"/>
      <c r="BE61" s="316"/>
      <c r="BF61" s="316"/>
      <c r="BG61" s="316"/>
      <c r="BH61" s="316"/>
      <c r="BI61" s="316"/>
      <c r="BJ61" s="316"/>
      <c r="BK61" s="316"/>
      <c r="BL61" s="316"/>
      <c r="BM61" s="316"/>
      <c r="BN61" s="316"/>
      <c r="BO61" s="316"/>
      <c r="BP61" s="316"/>
      <c r="BQ61" s="316"/>
      <c r="BR61" s="316"/>
      <c r="BS61" s="316"/>
      <c r="BT61" s="316"/>
      <c r="BU61" s="316"/>
      <c r="BV61" s="316"/>
      <c r="BW61" s="316"/>
      <c r="BX61" s="365"/>
      <c r="BY61" s="517"/>
    </row>
    <row r="62" spans="2:77" x14ac:dyDescent="0.25">
      <c r="B62" s="361">
        <v>2</v>
      </c>
      <c r="C62" s="361" t="s">
        <v>1191</v>
      </c>
      <c r="D62" s="326" t="s">
        <v>2284</v>
      </c>
      <c r="E62" s="133"/>
      <c r="F62" s="133"/>
      <c r="G62" s="316"/>
      <c r="H62" s="316"/>
      <c r="I62" s="316"/>
      <c r="J62" s="755"/>
      <c r="K62" s="317"/>
      <c r="L62" s="755"/>
      <c r="M62" s="755"/>
      <c r="N62" s="317"/>
      <c r="O62" s="755"/>
      <c r="P62" s="755"/>
      <c r="Q62" s="755"/>
      <c r="S62" s="376">
        <v>51</v>
      </c>
      <c r="T62" s="361" t="s">
        <v>1191</v>
      </c>
      <c r="U62" s="326" t="s">
        <v>1309</v>
      </c>
      <c r="V62" s="133"/>
      <c r="W62" s="361"/>
      <c r="X62" s="361"/>
      <c r="Y62" s="361"/>
      <c r="Z62" s="361"/>
      <c r="AA62" s="361"/>
      <c r="AB62" s="361"/>
      <c r="AC62" s="361"/>
      <c r="AD62" s="361"/>
      <c r="AE62" s="361"/>
      <c r="AH62" s="316"/>
      <c r="AI62" s="297"/>
      <c r="AJ62" s="298"/>
      <c r="AK62" s="951"/>
      <c r="AL62" s="952"/>
      <c r="AM62" s="952"/>
      <c r="AN62" s="952"/>
      <c r="AO62" s="953"/>
      <c r="AP62" s="313"/>
      <c r="AQ62" s="313"/>
      <c r="AR62" s="893"/>
      <c r="AS62" s="954"/>
      <c r="AT62" s="954"/>
      <c r="AU62" s="954"/>
      <c r="AV62" s="955"/>
      <c r="AW62" s="583"/>
      <c r="AX62" s="314"/>
      <c r="AY62" s="316"/>
      <c r="AZ62" s="316"/>
      <c r="BA62" s="316"/>
      <c r="BB62" s="316"/>
      <c r="BC62" s="316"/>
      <c r="BD62" s="316"/>
      <c r="BE62" s="316"/>
      <c r="BF62" s="316"/>
      <c r="BG62" s="316"/>
      <c r="BH62" s="316"/>
      <c r="BI62" s="316"/>
      <c r="BJ62" s="755" t="s">
        <v>2285</v>
      </c>
      <c r="BK62" s="316"/>
      <c r="BL62" s="316"/>
      <c r="BM62" s="316"/>
      <c r="BN62" s="316"/>
      <c r="BO62" s="316"/>
      <c r="BP62" s="316"/>
      <c r="BQ62" s="316"/>
      <c r="BR62" s="316"/>
      <c r="BS62" s="316"/>
      <c r="BT62" s="316"/>
      <c r="BU62" s="316"/>
      <c r="BV62" s="316"/>
      <c r="BW62" s="316"/>
      <c r="BX62" s="365"/>
      <c r="BY62" s="517"/>
    </row>
    <row r="63" spans="2:77" ht="15.75" thickBot="1" x14ac:dyDescent="0.3">
      <c r="B63" s="361">
        <v>3</v>
      </c>
      <c r="C63" s="361" t="s">
        <v>1191</v>
      </c>
      <c r="D63" s="326" t="s">
        <v>1202</v>
      </c>
      <c r="E63" s="133"/>
      <c r="F63" s="133"/>
      <c r="G63" s="316"/>
      <c r="H63" s="316"/>
      <c r="I63" s="316"/>
      <c r="J63" s="755"/>
      <c r="K63" s="755"/>
      <c r="L63" s="317"/>
      <c r="M63" s="755"/>
      <c r="N63" s="755"/>
      <c r="O63" s="755"/>
      <c r="P63" s="755"/>
      <c r="Q63" s="755"/>
      <c r="S63" s="376">
        <v>52</v>
      </c>
      <c r="T63" s="361" t="s">
        <v>1191</v>
      </c>
      <c r="U63" s="524" t="s">
        <v>1310</v>
      </c>
      <c r="V63" s="328"/>
      <c r="W63" s="365"/>
      <c r="X63" s="365"/>
      <c r="Y63" s="365"/>
      <c r="Z63" s="365"/>
      <c r="AA63" s="365"/>
      <c r="AB63" s="365"/>
      <c r="AC63" s="365"/>
      <c r="AD63" s="365"/>
      <c r="AE63" s="365"/>
      <c r="AH63" s="316"/>
      <c r="AI63" s="297"/>
      <c r="AJ63" s="298"/>
      <c r="AK63" s="900"/>
      <c r="AL63" s="901"/>
      <c r="AM63" s="901"/>
      <c r="AN63" s="901"/>
      <c r="AO63" s="902"/>
      <c r="AP63" s="313"/>
      <c r="AQ63" s="313"/>
      <c r="AR63" s="900"/>
      <c r="AS63" s="901"/>
      <c r="AT63" s="901"/>
      <c r="AU63" s="901"/>
      <c r="AV63" s="902"/>
      <c r="AW63" s="583"/>
      <c r="AX63" s="321"/>
      <c r="AY63" s="315"/>
      <c r="AZ63" s="316"/>
      <c r="BA63" s="316"/>
      <c r="BB63" s="316"/>
      <c r="BC63" s="316"/>
      <c r="BD63" s="316"/>
      <c r="BE63" s="316"/>
      <c r="BF63" s="316"/>
      <c r="BG63" s="316"/>
      <c r="BH63" s="316"/>
      <c r="BI63" s="316"/>
      <c r="BJ63" s="957" t="s">
        <v>1207</v>
      </c>
      <c r="BK63" s="957"/>
      <c r="BL63" s="957"/>
      <c r="BM63" s="957"/>
      <c r="BN63" s="957"/>
      <c r="BO63" s="957"/>
      <c r="BP63" s="957"/>
      <c r="BQ63" s="957"/>
      <c r="BR63" s="957"/>
      <c r="BS63" s="957"/>
      <c r="BT63" s="316"/>
      <c r="BU63" s="316"/>
      <c r="BV63" s="316"/>
      <c r="BW63" s="316"/>
      <c r="BX63" s="361"/>
    </row>
    <row r="64" spans="2:77" x14ac:dyDescent="0.25">
      <c r="B64" s="361"/>
      <c r="C64" s="361"/>
      <c r="D64" s="326" t="s">
        <v>1205</v>
      </c>
      <c r="E64" s="326"/>
      <c r="F64" s="133"/>
      <c r="G64" s="316"/>
      <c r="H64" s="316"/>
      <c r="I64" s="316"/>
      <c r="J64" s="755"/>
      <c r="K64" s="755"/>
      <c r="L64" s="317"/>
      <c r="M64" s="755"/>
      <c r="N64" s="317"/>
      <c r="O64" s="317"/>
      <c r="P64" s="755"/>
      <c r="Q64" s="755"/>
      <c r="R64" s="307" t="s">
        <v>1188</v>
      </c>
      <c r="S64" s="310"/>
      <c r="T64" s="589" t="s">
        <v>1189</v>
      </c>
      <c r="U64" s="589"/>
      <c r="V64" s="589"/>
      <c r="W64" s="589"/>
      <c r="X64" s="589"/>
      <c r="Y64" s="589"/>
      <c r="Z64" s="589"/>
      <c r="AA64" s="589"/>
      <c r="AB64" s="589"/>
      <c r="AC64" s="589"/>
      <c r="AD64" s="590"/>
      <c r="AE64" s="591" t="s">
        <v>1190</v>
      </c>
      <c r="AG64" s="316"/>
      <c r="AH64" s="316"/>
      <c r="AI64" s="325"/>
      <c r="AJ64" s="298"/>
      <c r="AK64" s="890"/>
      <c r="AL64" s="891"/>
      <c r="AM64" s="891"/>
      <c r="AN64" s="891"/>
      <c r="AO64" s="892"/>
      <c r="AP64" s="313"/>
      <c r="AQ64" s="313"/>
      <c r="AR64" s="890"/>
      <c r="AS64" s="891"/>
      <c r="AT64" s="891"/>
      <c r="AU64" s="891"/>
      <c r="AV64" s="892"/>
      <c r="AW64" s="583"/>
      <c r="AX64" s="314"/>
      <c r="AY64" s="315"/>
      <c r="AZ64" s="316"/>
      <c r="BA64" s="316"/>
      <c r="BB64" s="316"/>
      <c r="BC64" s="316"/>
      <c r="BD64" s="133"/>
      <c r="BE64" s="316"/>
      <c r="BF64" s="317"/>
      <c r="BG64" s="316"/>
      <c r="BH64" s="316"/>
      <c r="BI64" s="316"/>
      <c r="BJ64" s="317"/>
      <c r="BK64" s="316"/>
      <c r="BL64" s="316"/>
      <c r="BM64" s="316"/>
      <c r="BN64" s="316"/>
      <c r="BO64" s="316"/>
      <c r="BP64" s="316"/>
      <c r="BQ64" s="316"/>
      <c r="BR64" s="316"/>
      <c r="BS64" s="316"/>
      <c r="BT64" s="316"/>
      <c r="BU64" s="316"/>
      <c r="BV64" s="316"/>
      <c r="BW64" s="316"/>
      <c r="BX64" s="361"/>
    </row>
    <row r="65" spans="2:76" x14ac:dyDescent="0.25">
      <c r="B65" s="361"/>
      <c r="C65" s="361"/>
      <c r="D65" s="326" t="s">
        <v>1208</v>
      </c>
      <c r="E65" s="326"/>
      <c r="F65" s="133"/>
      <c r="G65" s="316"/>
      <c r="H65" s="316"/>
      <c r="I65" s="316"/>
      <c r="J65" s="755"/>
      <c r="K65" s="317"/>
      <c r="L65" s="317"/>
      <c r="M65" s="755"/>
      <c r="N65" s="755"/>
      <c r="O65" s="317"/>
      <c r="P65" s="317"/>
      <c r="Q65" s="317"/>
      <c r="R65" s="316"/>
      <c r="S65" s="133">
        <v>53</v>
      </c>
      <c r="T65" s="307" t="s">
        <v>1191</v>
      </c>
      <c r="U65" s="133" t="s">
        <v>1193</v>
      </c>
      <c r="V65" s="133"/>
      <c r="W65" s="133"/>
      <c r="X65" s="133"/>
      <c r="Y65" s="133"/>
      <c r="Z65" s="133"/>
      <c r="AA65" s="316"/>
      <c r="AB65" s="316"/>
      <c r="AC65" s="316"/>
      <c r="AD65" s="316"/>
      <c r="AE65" s="316"/>
      <c r="AG65" s="316"/>
      <c r="AH65" s="316"/>
      <c r="AI65" s="327"/>
      <c r="AJ65" s="298"/>
      <c r="AK65" s="893"/>
      <c r="AL65" s="894"/>
      <c r="AM65" s="894"/>
      <c r="AN65" s="894"/>
      <c r="AO65" s="895"/>
      <c r="AP65" s="313"/>
      <c r="AQ65" s="313"/>
      <c r="AR65" s="893"/>
      <c r="AS65" s="894"/>
      <c r="AT65" s="894"/>
      <c r="AU65" s="894"/>
      <c r="AV65" s="895"/>
      <c r="AW65" s="583"/>
      <c r="AX65" s="314"/>
      <c r="AY65" s="315"/>
      <c r="AZ65" s="316"/>
      <c r="BA65" s="316"/>
      <c r="BB65" s="316"/>
      <c r="BC65" s="316"/>
      <c r="BD65" s="133"/>
      <c r="BE65" s="316"/>
      <c r="BF65" s="317"/>
      <c r="BG65" s="316"/>
      <c r="BH65" s="316"/>
      <c r="BI65" s="316"/>
      <c r="BJ65" s="317"/>
      <c r="BK65" s="316"/>
      <c r="BL65" s="316"/>
      <c r="BM65" s="316"/>
      <c r="BN65" s="316"/>
      <c r="BO65" s="316"/>
      <c r="BP65" s="316"/>
      <c r="BQ65" s="316"/>
      <c r="BR65" s="316"/>
      <c r="BS65" s="316"/>
      <c r="BT65" s="316"/>
      <c r="BU65" s="316"/>
      <c r="BV65" s="316"/>
      <c r="BW65" s="316"/>
      <c r="BX65" s="365"/>
    </row>
    <row r="66" spans="2:76" x14ac:dyDescent="0.25">
      <c r="B66" s="361">
        <v>4</v>
      </c>
      <c r="C66" s="361" t="s">
        <v>1191</v>
      </c>
      <c r="D66" s="326" t="s">
        <v>1210</v>
      </c>
      <c r="E66" s="133"/>
      <c r="F66" s="133"/>
      <c r="G66" s="316"/>
      <c r="H66" s="316"/>
      <c r="I66" s="316"/>
      <c r="J66" s="755"/>
      <c r="K66" s="317"/>
      <c r="L66" s="317"/>
      <c r="M66" s="755"/>
      <c r="N66" s="755"/>
      <c r="O66" s="317"/>
      <c r="P66" s="317"/>
      <c r="Q66" s="317"/>
      <c r="R66" s="307" t="s">
        <v>1195</v>
      </c>
      <c r="S66" s="310"/>
      <c r="T66" s="319" t="s">
        <v>1196</v>
      </c>
      <c r="U66" s="320"/>
      <c r="V66" s="320"/>
      <c r="W66" s="320"/>
      <c r="X66" s="320"/>
      <c r="Y66" s="760"/>
      <c r="Z66" s="760"/>
      <c r="AA66" s="592"/>
      <c r="AB66" s="592"/>
      <c r="AC66" s="592"/>
      <c r="AD66" s="592"/>
      <c r="AE66" s="760"/>
      <c r="AG66" s="316"/>
      <c r="AH66" s="316"/>
      <c r="AI66" s="327"/>
      <c r="AJ66" s="331"/>
      <c r="AK66" s="958" t="s">
        <v>1181</v>
      </c>
      <c r="AL66" s="959"/>
      <c r="AM66" s="959"/>
      <c r="AN66" s="959"/>
      <c r="AO66" s="960"/>
      <c r="AP66" s="313"/>
      <c r="AQ66" s="313"/>
      <c r="AR66" s="893"/>
      <c r="AS66" s="894"/>
      <c r="AT66" s="956" t="s">
        <v>1236</v>
      </c>
      <c r="AU66" s="956"/>
      <c r="AV66" s="895"/>
      <c r="AW66" s="583"/>
      <c r="AX66" s="314"/>
      <c r="AY66" s="315"/>
      <c r="AZ66" s="316"/>
      <c r="BA66" s="316"/>
      <c r="BB66" s="316"/>
      <c r="BC66" s="316"/>
      <c r="BD66" s="133"/>
      <c r="BE66" s="316"/>
      <c r="BF66" s="317"/>
      <c r="BG66" s="317"/>
      <c r="BH66" s="317"/>
      <c r="BI66" s="317"/>
      <c r="BJ66" s="317"/>
      <c r="BK66" s="317"/>
      <c r="BL66" s="316"/>
      <c r="BM66" s="316"/>
      <c r="BN66" s="316"/>
      <c r="BO66" s="316"/>
      <c r="BP66" s="316"/>
      <c r="BQ66" s="316"/>
      <c r="BR66" s="316"/>
      <c r="BS66" s="316"/>
      <c r="BT66" s="316"/>
      <c r="BU66" s="316"/>
      <c r="BV66" s="316"/>
      <c r="BW66" s="316"/>
      <c r="BX66" s="361"/>
    </row>
    <row r="67" spans="2:76" x14ac:dyDescent="0.25">
      <c r="B67" s="361" t="s">
        <v>2286</v>
      </c>
      <c r="C67" s="361" t="s">
        <v>1191</v>
      </c>
      <c r="D67" s="326" t="s">
        <v>2287</v>
      </c>
      <c r="E67" s="133"/>
      <c r="F67" s="133"/>
      <c r="G67" s="328"/>
      <c r="H67" s="324"/>
      <c r="I67" s="324"/>
      <c r="J67" s="523"/>
      <c r="K67" s="523"/>
      <c r="L67" s="523"/>
      <c r="M67" s="523"/>
      <c r="N67" s="755"/>
      <c r="O67" s="755"/>
      <c r="P67" s="317"/>
      <c r="Q67" s="317"/>
      <c r="R67" s="755"/>
      <c r="S67" s="133">
        <v>54</v>
      </c>
      <c r="T67" s="307" t="s">
        <v>1191</v>
      </c>
      <c r="U67" s="593" t="s">
        <v>1200</v>
      </c>
      <c r="V67" s="133"/>
      <c r="W67" s="133"/>
      <c r="X67" s="133"/>
      <c r="Y67" s="133"/>
      <c r="Z67" s="133"/>
      <c r="AA67" s="755"/>
      <c r="AB67" s="755"/>
      <c r="AC67" s="755"/>
      <c r="AD67" s="755"/>
      <c r="AE67" s="755"/>
      <c r="AF67" s="324"/>
      <c r="AG67" s="316"/>
      <c r="AH67" s="316"/>
      <c r="AI67" s="327"/>
      <c r="AJ67" s="331"/>
      <c r="AK67" s="893"/>
      <c r="AL67" s="894"/>
      <c r="AM67" s="894"/>
      <c r="AN67" s="894"/>
      <c r="AO67" s="895"/>
      <c r="AP67" s="313"/>
      <c r="AQ67" s="313"/>
      <c r="AR67" s="893"/>
      <c r="AS67" s="894"/>
      <c r="AT67" s="956"/>
      <c r="AU67" s="956"/>
      <c r="AV67" s="895"/>
      <c r="AW67" s="583"/>
      <c r="AX67" s="314"/>
      <c r="AY67" s="315"/>
      <c r="AZ67" s="316"/>
      <c r="BA67" s="316"/>
      <c r="BB67" s="316"/>
      <c r="BC67" s="316"/>
      <c r="BD67" s="133"/>
      <c r="BE67" s="316"/>
      <c r="BF67" s="317"/>
      <c r="BG67" s="317"/>
      <c r="BH67" s="317"/>
      <c r="BI67" s="317"/>
      <c r="BJ67" s="317"/>
      <c r="BK67" s="317"/>
      <c r="BL67" s="316"/>
      <c r="BM67" s="316"/>
      <c r="BN67" s="316"/>
      <c r="BO67" s="316"/>
      <c r="BP67" s="316"/>
      <c r="BQ67" s="316"/>
      <c r="BR67" s="316"/>
      <c r="BS67" s="316"/>
      <c r="BT67" s="316"/>
      <c r="BU67" s="316"/>
      <c r="BV67" s="316"/>
      <c r="BW67" s="316"/>
      <c r="BX67" s="361"/>
    </row>
    <row r="68" spans="2:76" x14ac:dyDescent="0.25">
      <c r="B68" s="361">
        <v>5</v>
      </c>
      <c r="C68" s="361" t="s">
        <v>1191</v>
      </c>
      <c r="D68" s="326" t="s">
        <v>1212</v>
      </c>
      <c r="E68" s="133"/>
      <c r="F68" s="133"/>
      <c r="G68" s="328"/>
      <c r="H68" s="324"/>
      <c r="I68" s="324"/>
      <c r="J68" s="523"/>
      <c r="K68" s="523"/>
      <c r="L68" s="523"/>
      <c r="M68" s="523"/>
      <c r="N68" s="755"/>
      <c r="O68" s="755"/>
      <c r="P68" s="755"/>
      <c r="Q68" s="755"/>
      <c r="R68" s="755"/>
      <c r="S68" s="133">
        <v>55</v>
      </c>
      <c r="T68" s="307" t="s">
        <v>1191</v>
      </c>
      <c r="U68" s="593" t="s">
        <v>1201</v>
      </c>
      <c r="V68" s="133"/>
      <c r="W68" s="133"/>
      <c r="X68" s="133"/>
      <c r="Y68" s="133"/>
      <c r="Z68" s="133"/>
      <c r="AA68" s="755"/>
      <c r="AB68" s="755"/>
      <c r="AC68" s="755"/>
      <c r="AD68" s="755"/>
      <c r="AE68" s="755"/>
      <c r="AF68" s="316"/>
      <c r="AG68" s="316"/>
      <c r="AH68" s="316"/>
      <c r="AI68" s="327"/>
      <c r="AJ68" s="331"/>
      <c r="AK68" s="893"/>
      <c r="AL68" s="894"/>
      <c r="AM68" s="894"/>
      <c r="AN68" s="894"/>
      <c r="AO68" s="895"/>
      <c r="AP68" s="313"/>
      <c r="AQ68" s="313"/>
      <c r="AR68" s="893"/>
      <c r="AS68" s="894"/>
      <c r="AT68" s="956"/>
      <c r="AU68" s="956"/>
      <c r="AV68" s="895"/>
      <c r="AW68" s="583"/>
      <c r="AX68" s="314"/>
      <c r="AY68" s="315"/>
      <c r="AZ68" s="316"/>
      <c r="BA68" s="316"/>
      <c r="BB68" s="316"/>
      <c r="BC68" s="316"/>
      <c r="BD68" s="133"/>
      <c r="BE68" s="316"/>
      <c r="BF68" s="317"/>
      <c r="BG68" s="317"/>
      <c r="BH68" s="317"/>
      <c r="BI68" s="317"/>
      <c r="BJ68" s="317"/>
      <c r="BK68" s="317"/>
      <c r="BL68" s="316"/>
      <c r="BM68" s="316"/>
      <c r="BN68" s="316"/>
      <c r="BO68" s="316"/>
      <c r="BP68" s="316"/>
      <c r="BQ68" s="316"/>
      <c r="BR68" s="316"/>
      <c r="BS68" s="316"/>
      <c r="BT68" s="316"/>
      <c r="BU68" s="316"/>
      <c r="BV68" s="316"/>
      <c r="BW68" s="316"/>
      <c r="BX68"/>
    </row>
    <row r="69" spans="2:76" x14ac:dyDescent="0.25">
      <c r="B69" s="307" t="s">
        <v>1216</v>
      </c>
      <c r="C69" s="332" t="s">
        <v>1217</v>
      </c>
      <c r="D69" s="333"/>
      <c r="E69" s="333"/>
      <c r="F69" s="333"/>
      <c r="G69" s="333"/>
      <c r="H69" s="594"/>
      <c r="I69" s="594"/>
      <c r="J69" s="595"/>
      <c r="K69" s="595"/>
      <c r="L69" s="595"/>
      <c r="M69" s="595"/>
      <c r="N69" s="755"/>
      <c r="O69" s="755"/>
      <c r="P69" s="755"/>
      <c r="Q69" s="755"/>
      <c r="R69" s="307" t="s">
        <v>1203</v>
      </c>
      <c r="S69" s="310"/>
      <c r="T69" s="322" t="s">
        <v>1204</v>
      </c>
      <c r="U69" s="323"/>
      <c r="V69" s="323"/>
      <c r="W69" s="323"/>
      <c r="X69" s="323"/>
      <c r="Y69" s="596"/>
      <c r="Z69" s="596"/>
      <c r="AA69" s="597"/>
      <c r="AB69" s="597"/>
      <c r="AC69" s="597"/>
      <c r="AD69" s="597"/>
      <c r="AE69" s="596"/>
      <c r="AF69" s="316"/>
      <c r="AG69" s="316"/>
      <c r="AH69" s="316"/>
      <c r="AI69" s="327"/>
      <c r="AJ69" s="331"/>
      <c r="AK69" s="948" t="s">
        <v>2283</v>
      </c>
      <c r="AL69" s="949"/>
      <c r="AM69" s="949"/>
      <c r="AN69" s="949"/>
      <c r="AO69" s="950"/>
      <c r="AP69" s="313"/>
      <c r="AQ69" s="313"/>
      <c r="AR69" s="893"/>
      <c r="AS69" s="894"/>
      <c r="AT69" s="956"/>
      <c r="AU69" s="956"/>
      <c r="AV69" s="895"/>
      <c r="AW69" s="583"/>
      <c r="AX69" s="314"/>
      <c r="AY69" s="315"/>
      <c r="AZ69" s="316"/>
      <c r="BA69" s="316"/>
      <c r="BB69" s="316"/>
      <c r="BC69" s="316"/>
      <c r="BD69" s="133"/>
      <c r="BE69" s="316"/>
      <c r="BF69" s="317"/>
      <c r="BG69" s="317"/>
      <c r="BH69" s="317"/>
      <c r="BI69" s="317"/>
      <c r="BJ69" s="961" t="s">
        <v>2288</v>
      </c>
      <c r="BK69" s="961"/>
      <c r="BL69" s="961"/>
      <c r="BM69" s="961"/>
      <c r="BN69" s="961"/>
      <c r="BO69" s="961"/>
      <c r="BP69" s="961"/>
      <c r="BQ69" s="961"/>
      <c r="BR69" s="961"/>
      <c r="BS69" s="961"/>
      <c r="BT69" s="961"/>
      <c r="BU69" s="961"/>
      <c r="BV69" s="961"/>
      <c r="BW69" s="316"/>
    </row>
    <row r="70" spans="2:76" x14ac:dyDescent="0.25">
      <c r="B70" s="361">
        <v>6</v>
      </c>
      <c r="C70" s="361" t="s">
        <v>1191</v>
      </c>
      <c r="D70" s="326" t="s">
        <v>1219</v>
      </c>
      <c r="E70" s="133"/>
      <c r="F70" s="133"/>
      <c r="G70" s="316"/>
      <c r="H70" s="316"/>
      <c r="I70" s="316"/>
      <c r="J70" s="755"/>
      <c r="K70" s="755"/>
      <c r="L70" s="317"/>
      <c r="M70" s="755"/>
      <c r="N70" s="755"/>
      <c r="O70" s="755"/>
      <c r="P70" s="755"/>
      <c r="Q70" s="755"/>
      <c r="R70" s="317"/>
      <c r="S70" s="133">
        <v>56</v>
      </c>
      <c r="T70" s="318" t="s">
        <v>1191</v>
      </c>
      <c r="U70" s="593" t="s">
        <v>1206</v>
      </c>
      <c r="V70" s="133"/>
      <c r="W70" s="133"/>
      <c r="X70" s="133"/>
      <c r="Y70" s="133"/>
      <c r="Z70" s="133"/>
      <c r="AA70" s="755"/>
      <c r="AB70" s="755"/>
      <c r="AC70" s="755"/>
      <c r="AD70" s="755"/>
      <c r="AE70" s="755"/>
      <c r="AF70" s="755"/>
      <c r="AG70" s="316"/>
      <c r="AH70" s="316"/>
      <c r="AI70" s="327"/>
      <c r="AJ70" s="334"/>
      <c r="AK70" s="893"/>
      <c r="AL70" s="894"/>
      <c r="AM70" s="894"/>
      <c r="AN70" s="894"/>
      <c r="AO70" s="895"/>
      <c r="AP70" s="313"/>
      <c r="AQ70" s="313"/>
      <c r="AR70" s="948" t="s">
        <v>2283</v>
      </c>
      <c r="AS70" s="949"/>
      <c r="AT70" s="949"/>
      <c r="AU70" s="949"/>
      <c r="AV70" s="950"/>
      <c r="AW70" s="583"/>
      <c r="AX70" s="314"/>
      <c r="AY70" s="315"/>
      <c r="AZ70" s="316"/>
      <c r="BA70" s="316"/>
      <c r="BB70" s="316"/>
      <c r="BC70" s="316"/>
      <c r="BD70" s="133"/>
      <c r="BE70" s="316"/>
      <c r="BF70" s="317"/>
      <c r="BG70" s="317"/>
      <c r="BH70" s="317"/>
      <c r="BI70" s="317"/>
      <c r="BJ70" s="672" t="s">
        <v>2271</v>
      </c>
      <c r="BK70" s="672"/>
      <c r="BL70" s="672"/>
      <c r="BM70" s="672"/>
      <c r="BN70" s="672"/>
      <c r="BO70" s="672"/>
      <c r="BP70" s="672"/>
      <c r="BQ70" s="672"/>
      <c r="BR70" s="672"/>
      <c r="BS70" s="672"/>
      <c r="BT70" s="672"/>
      <c r="BU70" s="672"/>
      <c r="BV70" s="316"/>
      <c r="BW70" s="316"/>
    </row>
    <row r="71" spans="2:76" x14ac:dyDescent="0.25">
      <c r="B71" s="361">
        <v>7</v>
      </c>
      <c r="C71" s="361" t="s">
        <v>1191</v>
      </c>
      <c r="D71" s="326" t="s">
        <v>1221</v>
      </c>
      <c r="E71" s="133"/>
      <c r="F71" s="133"/>
      <c r="G71" s="316"/>
      <c r="H71" s="316"/>
      <c r="I71" s="324"/>
      <c r="J71" s="523"/>
      <c r="K71" s="523"/>
      <c r="L71" s="523"/>
      <c r="M71" s="523"/>
      <c r="N71" s="755"/>
      <c r="O71" s="755"/>
      <c r="P71" s="755"/>
      <c r="Q71" s="755"/>
      <c r="R71" s="317"/>
      <c r="S71" s="133">
        <v>57</v>
      </c>
      <c r="T71" s="318" t="s">
        <v>1191</v>
      </c>
      <c r="U71" s="593" t="s">
        <v>1209</v>
      </c>
      <c r="V71" s="133"/>
      <c r="W71" s="133"/>
      <c r="X71" s="133"/>
      <c r="Y71" s="133"/>
      <c r="Z71" s="133"/>
      <c r="AA71" s="755"/>
      <c r="AB71" s="755"/>
      <c r="AC71" s="755"/>
      <c r="AD71" s="755"/>
      <c r="AE71" s="755"/>
      <c r="AF71" s="755"/>
      <c r="AG71" s="316"/>
      <c r="AH71" s="316"/>
      <c r="AI71" s="327"/>
      <c r="AJ71" s="334"/>
      <c r="AK71" s="893"/>
      <c r="AL71" s="894"/>
      <c r="AM71" s="894"/>
      <c r="AN71" s="894"/>
      <c r="AO71" s="895"/>
      <c r="AP71" s="313"/>
      <c r="AQ71" s="313"/>
      <c r="AR71" s="893"/>
      <c r="AS71" s="894"/>
      <c r="AT71" s="894"/>
      <c r="AU71" s="894"/>
      <c r="AV71" s="895"/>
      <c r="AW71" s="583"/>
      <c r="AX71" s="314"/>
      <c r="AY71" s="315"/>
      <c r="AZ71" s="316"/>
      <c r="BA71" s="316"/>
      <c r="BB71" s="316"/>
      <c r="BC71" s="316"/>
      <c r="BD71" s="133"/>
      <c r="BE71" s="316"/>
      <c r="BF71" s="317"/>
      <c r="BG71" s="317"/>
      <c r="BH71" s="317"/>
      <c r="BI71" s="317"/>
      <c r="BJ71" s="317"/>
      <c r="BK71" s="317"/>
      <c r="BL71" s="316"/>
      <c r="BM71" s="316"/>
      <c r="BN71" s="316"/>
      <c r="BO71" s="316"/>
      <c r="BP71" s="316"/>
      <c r="BQ71" s="316"/>
      <c r="BR71" s="316"/>
      <c r="BS71" s="316"/>
      <c r="BT71" s="316"/>
      <c r="BU71" s="316"/>
      <c r="BV71" s="316"/>
      <c r="BW71" s="316"/>
    </row>
    <row r="72" spans="2:76" x14ac:dyDescent="0.25">
      <c r="B72" s="361">
        <v>8</v>
      </c>
      <c r="C72" s="361" t="s">
        <v>1191</v>
      </c>
      <c r="D72" s="326" t="s">
        <v>1223</v>
      </c>
      <c r="E72" s="133"/>
      <c r="F72" s="133"/>
      <c r="G72" s="316"/>
      <c r="H72" s="316"/>
      <c r="I72" s="316"/>
      <c r="J72" s="755"/>
      <c r="K72" s="755"/>
      <c r="L72" s="317"/>
      <c r="M72" s="755"/>
      <c r="N72" s="755"/>
      <c r="O72" s="755"/>
      <c r="P72" s="755"/>
      <c r="Q72" s="755"/>
      <c r="R72" s="317"/>
      <c r="S72" s="133">
        <v>58</v>
      </c>
      <c r="T72" s="318" t="s">
        <v>1191</v>
      </c>
      <c r="U72" s="326" t="s">
        <v>1211</v>
      </c>
      <c r="V72" s="133"/>
      <c r="W72" s="133"/>
      <c r="X72" s="133"/>
      <c r="Y72" s="133"/>
      <c r="Z72" s="133"/>
      <c r="AA72" s="755"/>
      <c r="AB72" s="755"/>
      <c r="AC72" s="755"/>
      <c r="AD72" s="755"/>
      <c r="AE72" s="755"/>
      <c r="AF72" s="755"/>
      <c r="AG72" s="316"/>
      <c r="AH72" s="316"/>
      <c r="AI72" s="327"/>
      <c r="AJ72" s="334"/>
      <c r="AK72" s="951"/>
      <c r="AL72" s="952"/>
      <c r="AM72" s="952"/>
      <c r="AN72" s="952"/>
      <c r="AO72" s="953"/>
      <c r="AP72" s="313"/>
      <c r="AQ72" s="313"/>
      <c r="AR72" s="893"/>
      <c r="AS72" s="954"/>
      <c r="AT72" s="954"/>
      <c r="AU72" s="954"/>
      <c r="AV72" s="955"/>
      <c r="AW72" s="583"/>
      <c r="AX72" s="314"/>
      <c r="AY72" s="315"/>
      <c r="AZ72" s="316"/>
      <c r="BA72" s="316"/>
      <c r="BB72" s="316"/>
      <c r="BC72" s="316"/>
      <c r="BD72" s="133"/>
      <c r="BE72" s="316"/>
      <c r="BF72" s="317"/>
      <c r="BG72" s="317"/>
      <c r="BH72" s="317"/>
      <c r="BI72" s="317"/>
      <c r="BJ72" s="317"/>
      <c r="BK72" s="317"/>
      <c r="BL72" s="316"/>
      <c r="BM72" s="316"/>
      <c r="BN72" s="316"/>
      <c r="BO72" s="316"/>
      <c r="BP72" s="316"/>
      <c r="BQ72" s="316"/>
      <c r="BR72" s="316"/>
      <c r="BS72" s="316"/>
      <c r="BT72" s="316"/>
      <c r="BU72" s="316"/>
      <c r="BV72" s="316"/>
      <c r="BW72" s="316"/>
    </row>
    <row r="73" spans="2:76" ht="15.75" thickBot="1" x14ac:dyDescent="0.3">
      <c r="B73" s="307" t="s">
        <v>1226</v>
      </c>
      <c r="C73" s="337" t="s">
        <v>1227</v>
      </c>
      <c r="D73" s="338"/>
      <c r="E73" s="338"/>
      <c r="F73" s="338"/>
      <c r="G73" s="338"/>
      <c r="H73" s="776"/>
      <c r="I73" s="776"/>
      <c r="J73" s="598"/>
      <c r="K73" s="598"/>
      <c r="L73" s="598"/>
      <c r="M73" s="598"/>
      <c r="N73" s="755"/>
      <c r="O73" s="755"/>
      <c r="P73" s="755"/>
      <c r="Q73" s="755"/>
      <c r="R73" s="307" t="s">
        <v>1213</v>
      </c>
      <c r="S73" s="310"/>
      <c r="T73" s="329" t="s">
        <v>1214</v>
      </c>
      <c r="U73" s="330"/>
      <c r="V73" s="330"/>
      <c r="W73" s="330"/>
      <c r="X73" s="330"/>
      <c r="Y73" s="599"/>
      <c r="Z73" s="599"/>
      <c r="AA73" s="600"/>
      <c r="AB73" s="600"/>
      <c r="AC73" s="600"/>
      <c r="AD73" s="600"/>
      <c r="AE73" s="599"/>
      <c r="AF73" s="755"/>
      <c r="AG73" s="316"/>
      <c r="AH73" s="316"/>
      <c r="AI73" s="601"/>
      <c r="AJ73" s="602"/>
      <c r="AK73" s="900"/>
      <c r="AL73" s="901"/>
      <c r="AM73" s="901"/>
      <c r="AN73" s="901"/>
      <c r="AO73" s="902"/>
      <c r="AP73" s="247"/>
      <c r="AQ73" s="313"/>
      <c r="AR73" s="900"/>
      <c r="AS73" s="901"/>
      <c r="AT73" s="901"/>
      <c r="AU73" s="901"/>
      <c r="AV73" s="901"/>
      <c r="AW73" s="187"/>
      <c r="AX73" s="314"/>
      <c r="AY73" s="315"/>
      <c r="AZ73" s="316"/>
      <c r="BA73" s="316"/>
      <c r="BB73" s="316"/>
      <c r="BC73" s="316"/>
      <c r="BD73" s="133"/>
      <c r="BE73" s="316"/>
      <c r="BF73" s="317"/>
      <c r="BG73" s="317"/>
      <c r="BP73" s="316"/>
      <c r="BQ73" s="316"/>
      <c r="BR73" s="316"/>
      <c r="BS73" s="316"/>
      <c r="BT73" s="316"/>
      <c r="BU73" s="316"/>
      <c r="BV73" s="316"/>
      <c r="BW73" s="316"/>
    </row>
    <row r="74" spans="2:76" ht="15.75" thickBot="1" x14ac:dyDescent="0.3">
      <c r="B74" s="361">
        <v>9</v>
      </c>
      <c r="C74" s="361" t="s">
        <v>1191</v>
      </c>
      <c r="D74" s="326" t="s">
        <v>1829</v>
      </c>
      <c r="E74" s="133"/>
      <c r="F74" s="133"/>
      <c r="G74" s="316"/>
      <c r="H74" s="316"/>
      <c r="I74" s="316"/>
      <c r="J74" s="755"/>
      <c r="K74" s="755"/>
      <c r="L74" s="317"/>
      <c r="M74" s="317"/>
      <c r="N74" s="755"/>
      <c r="O74" s="755"/>
      <c r="P74" s="755"/>
      <c r="Q74" s="755"/>
      <c r="R74" s="755"/>
      <c r="S74" s="133">
        <v>59</v>
      </c>
      <c r="T74" s="318" t="s">
        <v>1191</v>
      </c>
      <c r="U74" s="593" t="s">
        <v>1297</v>
      </c>
      <c r="V74" s="326"/>
      <c r="W74" s="755"/>
      <c r="X74" s="755"/>
      <c r="Y74" s="755"/>
      <c r="Z74" s="755"/>
      <c r="AA74" s="755"/>
      <c r="AB74" s="755"/>
      <c r="AC74" s="755"/>
      <c r="AD74" s="755"/>
      <c r="AE74" s="755"/>
      <c r="AF74" s="755"/>
      <c r="AG74" s="316"/>
      <c r="AH74" s="316"/>
      <c r="AI74" s="603"/>
      <c r="AJ74" s="313"/>
      <c r="AK74" s="313"/>
      <c r="AL74" s="313"/>
      <c r="AM74" s="313"/>
      <c r="AN74" s="313"/>
      <c r="AO74" s="313"/>
      <c r="AP74" s="313"/>
      <c r="AQ74" s="313"/>
      <c r="AR74" s="890"/>
      <c r="AS74" s="891"/>
      <c r="AT74" s="891"/>
      <c r="AU74" s="891"/>
      <c r="AV74" s="892"/>
      <c r="AW74" s="187"/>
      <c r="AX74" s="314"/>
      <c r="AY74" s="315"/>
      <c r="AZ74" s="316"/>
      <c r="BA74" s="316"/>
      <c r="BB74" s="316"/>
      <c r="BC74" s="316"/>
      <c r="BD74" s="133"/>
      <c r="BR74" s="316"/>
      <c r="BS74" s="316"/>
      <c r="BT74" s="316"/>
      <c r="BU74" s="316"/>
      <c r="BV74" s="316"/>
      <c r="BW74" s="316"/>
    </row>
    <row r="75" spans="2:76" x14ac:dyDescent="0.25">
      <c r="B75" s="361">
        <v>10</v>
      </c>
      <c r="C75" s="361" t="s">
        <v>1191</v>
      </c>
      <c r="D75" s="326" t="s">
        <v>1830</v>
      </c>
      <c r="E75" s="133"/>
      <c r="F75" s="133"/>
      <c r="G75" s="316"/>
      <c r="H75" s="316"/>
      <c r="I75" s="316"/>
      <c r="J75" s="755"/>
      <c r="K75" s="317"/>
      <c r="L75" s="317"/>
      <c r="M75" s="317"/>
      <c r="N75" s="755"/>
      <c r="O75" s="755"/>
      <c r="P75" s="755"/>
      <c r="Q75" s="755"/>
      <c r="R75" s="755"/>
      <c r="S75" s="133">
        <v>60</v>
      </c>
      <c r="T75" s="318" t="s">
        <v>1191</v>
      </c>
      <c r="U75" s="593" t="s">
        <v>1218</v>
      </c>
      <c r="V75" s="133"/>
      <c r="W75" s="755"/>
      <c r="X75" s="755"/>
      <c r="Y75" s="755"/>
      <c r="Z75" s="755"/>
      <c r="AA75" s="755"/>
      <c r="AB75" s="755"/>
      <c r="AC75" s="755"/>
      <c r="AD75" s="755"/>
      <c r="AE75" s="755"/>
      <c r="AF75" s="755"/>
      <c r="AG75" s="316"/>
      <c r="AH75" s="316"/>
      <c r="AI75" s="756"/>
      <c r="AJ75" s="272"/>
      <c r="AK75" s="272"/>
      <c r="AL75" s="272"/>
      <c r="AM75" s="271"/>
      <c r="AN75" s="272"/>
      <c r="AO75" s="273"/>
      <c r="AP75" s="313"/>
      <c r="AQ75" s="247"/>
      <c r="AR75" s="893"/>
      <c r="AS75" s="894"/>
      <c r="AT75" s="894"/>
      <c r="AU75" s="894"/>
      <c r="AV75" s="895"/>
      <c r="AW75" s="187"/>
      <c r="AX75" s="314"/>
      <c r="AY75" s="315"/>
      <c r="AZ75" s="316"/>
      <c r="BA75" s="316"/>
      <c r="BB75" s="316"/>
      <c r="BC75" s="316"/>
      <c r="BD75" s="133"/>
      <c r="BE75" s="316"/>
      <c r="BF75" s="317"/>
      <c r="BG75" s="317"/>
      <c r="BH75" s="317"/>
      <c r="BI75" s="317"/>
      <c r="BJ75" s="317"/>
      <c r="BK75" s="317"/>
      <c r="BL75" s="316"/>
      <c r="BM75" s="316"/>
      <c r="BN75" s="316"/>
      <c r="BO75" s="316"/>
      <c r="BP75" s="316"/>
      <c r="BQ75" s="316"/>
      <c r="BR75" s="316"/>
      <c r="BS75" s="316"/>
      <c r="BT75" s="316"/>
      <c r="BU75" s="316"/>
      <c r="BV75" s="316"/>
      <c r="BW75" s="316"/>
    </row>
    <row r="76" spans="2:76" x14ac:dyDescent="0.25">
      <c r="B76" s="361">
        <v>11</v>
      </c>
      <c r="C76" s="361" t="s">
        <v>1191</v>
      </c>
      <c r="D76" s="326" t="s">
        <v>1231</v>
      </c>
      <c r="E76" s="133"/>
      <c r="F76" s="133"/>
      <c r="G76" s="316"/>
      <c r="H76" s="316"/>
      <c r="I76" s="316"/>
      <c r="J76" s="755"/>
      <c r="K76" s="755"/>
      <c r="L76" s="317"/>
      <c r="M76" s="755"/>
      <c r="N76" s="755"/>
      <c r="O76" s="755"/>
      <c r="P76" s="755"/>
      <c r="Q76" s="755"/>
      <c r="R76" s="755"/>
      <c r="S76" s="133">
        <v>61</v>
      </c>
      <c r="T76" s="318" t="s">
        <v>1191</v>
      </c>
      <c r="U76" s="593" t="s">
        <v>1220</v>
      </c>
      <c r="V76" s="133"/>
      <c r="W76" s="755"/>
      <c r="X76" s="755"/>
      <c r="Y76" s="755"/>
      <c r="Z76" s="755"/>
      <c r="AA76" s="755"/>
      <c r="AB76" s="755"/>
      <c r="AC76" s="755"/>
      <c r="AD76" s="755"/>
      <c r="AE76" s="755"/>
      <c r="AF76" s="755"/>
      <c r="AG76" s="316"/>
      <c r="AH76" s="316"/>
      <c r="AI76" s="756"/>
      <c r="AJ76" s="757"/>
      <c r="AK76" s="757"/>
      <c r="AL76" s="757"/>
      <c r="AM76" s="756"/>
      <c r="AN76" s="757"/>
      <c r="AO76" s="758"/>
      <c r="AP76" s="313"/>
      <c r="AQ76" s="247"/>
      <c r="AR76" s="948" t="s">
        <v>2283</v>
      </c>
      <c r="AS76" s="949"/>
      <c r="AT76" s="949"/>
      <c r="AU76" s="949"/>
      <c r="AV76" s="950"/>
      <c r="AW76" s="187"/>
      <c r="AX76" s="314"/>
      <c r="AY76" s="315"/>
      <c r="AZ76" s="316"/>
      <c r="BA76" s="316"/>
      <c r="BB76" s="316"/>
      <c r="BC76" s="316"/>
      <c r="BD76" s="133"/>
      <c r="BE76" s="316"/>
      <c r="BF76" s="317"/>
      <c r="BG76" s="317"/>
      <c r="BH76" s="317"/>
      <c r="BI76" s="317"/>
      <c r="BJ76" s="317"/>
      <c r="BK76" s="317"/>
      <c r="BL76" s="316"/>
      <c r="BM76" s="316"/>
      <c r="BN76" s="316"/>
      <c r="BO76" s="316"/>
      <c r="BP76" s="316"/>
      <c r="BQ76" s="316"/>
      <c r="BR76" s="316"/>
      <c r="BS76" s="316"/>
      <c r="BT76" s="316"/>
      <c r="BU76" s="316"/>
      <c r="BV76" s="316"/>
      <c r="BW76" s="316"/>
    </row>
    <row r="77" spans="2:76" x14ac:dyDescent="0.25">
      <c r="B77" s="361">
        <v>12</v>
      </c>
      <c r="C77" s="361" t="s">
        <v>1191</v>
      </c>
      <c r="D77" s="326" t="s">
        <v>1233</v>
      </c>
      <c r="E77" s="133"/>
      <c r="F77" s="133"/>
      <c r="G77" s="316"/>
      <c r="H77" s="316"/>
      <c r="I77" s="316"/>
      <c r="J77" s="755"/>
      <c r="K77" s="317"/>
      <c r="L77" s="755"/>
      <c r="M77" s="755"/>
      <c r="N77" s="755"/>
      <c r="O77" s="755"/>
      <c r="P77" s="755"/>
      <c r="Q77" s="755"/>
      <c r="R77" s="755"/>
      <c r="S77" s="133">
        <v>62</v>
      </c>
      <c r="T77" s="318" t="s">
        <v>1191</v>
      </c>
      <c r="U77" s="593" t="s">
        <v>1222</v>
      </c>
      <c r="V77" s="133"/>
      <c r="W77" s="755"/>
      <c r="X77" s="755"/>
      <c r="Y77" s="755"/>
      <c r="Z77" s="755"/>
      <c r="AA77" s="755"/>
      <c r="AB77" s="755"/>
      <c r="AC77" s="755"/>
      <c r="AD77" s="755"/>
      <c r="AE77" s="755"/>
      <c r="AF77" s="755"/>
      <c r="AG77" s="316"/>
      <c r="AH77" s="316"/>
      <c r="AI77" s="756"/>
      <c r="AJ77" s="757" t="s">
        <v>1831</v>
      </c>
      <c r="AK77" s="757"/>
      <c r="AL77" s="757"/>
      <c r="AM77" s="756"/>
      <c r="AN77" s="757" t="s">
        <v>1197</v>
      </c>
      <c r="AO77" s="758"/>
      <c r="AP77" s="560"/>
      <c r="AQ77" s="560"/>
      <c r="AR77" s="893"/>
      <c r="AS77" s="894"/>
      <c r="AT77" s="956" t="s">
        <v>1832</v>
      </c>
      <c r="AU77" s="956"/>
      <c r="AV77" s="895"/>
      <c r="AW77" s="604"/>
      <c r="AX77" s="314"/>
      <c r="AY77" s="315"/>
      <c r="AZ77" s="316"/>
      <c r="BA77" s="316"/>
      <c r="BB77" s="316"/>
      <c r="BC77" s="316"/>
      <c r="BD77" s="133"/>
      <c r="BE77" s="317"/>
      <c r="BF77" s="317"/>
      <c r="BG77" s="317"/>
      <c r="BH77" s="317"/>
      <c r="BI77" s="317"/>
      <c r="BJ77" s="317"/>
      <c r="BK77" s="317"/>
      <c r="BL77" s="316"/>
      <c r="BM77" s="316"/>
      <c r="BN77" s="316"/>
      <c r="BO77" s="316"/>
      <c r="BP77" s="316"/>
      <c r="BQ77" s="316"/>
      <c r="BR77" s="316"/>
      <c r="BS77" s="316"/>
      <c r="BT77" s="316"/>
      <c r="BU77" s="316"/>
      <c r="BV77" s="316"/>
      <c r="BW77" s="316"/>
    </row>
    <row r="78" spans="2:76" x14ac:dyDescent="0.25">
      <c r="B78" s="361">
        <v>13</v>
      </c>
      <c r="C78" s="361" t="s">
        <v>1191</v>
      </c>
      <c r="D78" s="326" t="s">
        <v>1237</v>
      </c>
      <c r="E78" s="133"/>
      <c r="F78" s="133"/>
      <c r="G78" s="316"/>
      <c r="H78" s="316"/>
      <c r="I78" s="316"/>
      <c r="J78" s="755"/>
      <c r="K78" s="317"/>
      <c r="L78" s="317"/>
      <c r="M78" s="317"/>
      <c r="N78" s="317"/>
      <c r="O78" s="755"/>
      <c r="P78" s="755"/>
      <c r="Q78" s="755"/>
      <c r="R78" s="307" t="s">
        <v>1224</v>
      </c>
      <c r="S78" s="310"/>
      <c r="T78" s="335" t="s">
        <v>1225</v>
      </c>
      <c r="U78" s="336"/>
      <c r="V78" s="336"/>
      <c r="W78" s="336"/>
      <c r="X78" s="336"/>
      <c r="Y78" s="605"/>
      <c r="Z78" s="605"/>
      <c r="AA78" s="606"/>
      <c r="AB78" s="606"/>
      <c r="AC78" s="606"/>
      <c r="AD78" s="606"/>
      <c r="AE78" s="605"/>
      <c r="AF78" s="755"/>
      <c r="AG78" s="316"/>
      <c r="AH78" s="316"/>
      <c r="AI78" s="756"/>
      <c r="AJ78" s="757"/>
      <c r="AK78" s="757"/>
      <c r="AL78" s="757"/>
      <c r="AM78" s="756"/>
      <c r="AN78" s="757"/>
      <c r="AO78" s="758"/>
      <c r="AP78" s="560"/>
      <c r="AQ78" s="560"/>
      <c r="AR78" s="893"/>
      <c r="AS78" s="894"/>
      <c r="AT78" s="956"/>
      <c r="AU78" s="956"/>
      <c r="AV78" s="895"/>
      <c r="AW78" s="604"/>
      <c r="AX78" s="314"/>
      <c r="AY78" s="315"/>
      <c r="AZ78" s="316"/>
      <c r="BA78" s="316"/>
      <c r="BB78" s="316"/>
      <c r="BC78" s="316"/>
      <c r="BD78" s="316"/>
      <c r="BE78" s="317"/>
      <c r="BF78" s="317"/>
      <c r="BG78" s="317"/>
      <c r="BH78" s="317"/>
      <c r="BI78" s="317"/>
      <c r="BJ78" s="317"/>
      <c r="BK78" s="317"/>
      <c r="BL78" s="316"/>
      <c r="BM78" s="316"/>
      <c r="BN78" s="316"/>
      <c r="BO78" s="316"/>
      <c r="BP78" s="316"/>
      <c r="BQ78" s="316"/>
      <c r="BR78" s="316"/>
      <c r="BS78" s="316"/>
      <c r="BT78" s="316"/>
      <c r="BU78" s="316"/>
      <c r="BV78" s="316"/>
      <c r="BW78" s="316"/>
    </row>
    <row r="79" spans="2:76" x14ac:dyDescent="0.25">
      <c r="B79" s="361">
        <v>14</v>
      </c>
      <c r="C79" s="361" t="s">
        <v>1191</v>
      </c>
      <c r="D79" s="326" t="s">
        <v>1239</v>
      </c>
      <c r="E79" s="133"/>
      <c r="F79" s="133"/>
      <c r="G79" s="316"/>
      <c r="H79" s="316"/>
      <c r="I79" s="316"/>
      <c r="J79" s="755"/>
      <c r="K79" s="755"/>
      <c r="L79" s="755"/>
      <c r="M79" s="755"/>
      <c r="N79" s="755"/>
      <c r="O79" s="755"/>
      <c r="P79" s="755"/>
      <c r="Q79" s="755"/>
      <c r="R79" s="755"/>
      <c r="S79" s="133">
        <v>63</v>
      </c>
      <c r="T79" s="318" t="s">
        <v>1191</v>
      </c>
      <c r="U79" s="593" t="s">
        <v>1228</v>
      </c>
      <c r="V79" s="133"/>
      <c r="W79" s="755"/>
      <c r="X79" s="755"/>
      <c r="Y79" s="755"/>
      <c r="Z79" s="755"/>
      <c r="AA79" s="755"/>
      <c r="AB79" s="755"/>
      <c r="AC79" s="755"/>
      <c r="AD79" s="755"/>
      <c r="AE79" s="755"/>
      <c r="AF79" s="755"/>
      <c r="AG79" s="316"/>
      <c r="AH79" s="316"/>
      <c r="AI79" s="756"/>
      <c r="AJ79" s="757"/>
      <c r="AK79" s="757"/>
      <c r="AL79" s="757"/>
      <c r="AM79" s="756"/>
      <c r="AN79" s="757"/>
      <c r="AO79" s="758"/>
      <c r="AP79" s="560"/>
      <c r="AQ79" s="560"/>
      <c r="AR79" s="893"/>
      <c r="AS79" s="954"/>
      <c r="AT79" s="954"/>
      <c r="AU79" s="954"/>
      <c r="AV79" s="955"/>
      <c r="AW79" s="604"/>
      <c r="AX79" s="314"/>
      <c r="AY79" s="315"/>
      <c r="AZ79" s="316"/>
      <c r="BA79" s="316"/>
      <c r="BB79" s="316"/>
      <c r="BC79" s="316"/>
      <c r="BD79" s="316"/>
      <c r="BE79" s="317"/>
      <c r="BF79" s="317"/>
      <c r="BG79" s="133"/>
      <c r="BH79" s="133"/>
      <c r="BI79" s="317"/>
      <c r="BJ79" s="317"/>
      <c r="BK79" s="317"/>
      <c r="BL79" s="316"/>
      <c r="BM79" s="316"/>
      <c r="BN79" s="316"/>
      <c r="BO79" s="316"/>
      <c r="BP79" s="316"/>
      <c r="BQ79" s="316"/>
      <c r="BR79" s="316"/>
      <c r="BS79" s="316"/>
      <c r="BT79" s="316"/>
      <c r="BU79" s="316"/>
      <c r="BV79" s="316"/>
      <c r="BW79" s="316"/>
    </row>
    <row r="80" spans="2:76" ht="15.75" thickBot="1" x14ac:dyDescent="0.3">
      <c r="B80" s="307" t="s">
        <v>1241</v>
      </c>
      <c r="C80" s="341" t="s">
        <v>1242</v>
      </c>
      <c r="D80" s="342"/>
      <c r="E80" s="342"/>
      <c r="F80" s="342"/>
      <c r="G80" s="342"/>
      <c r="H80" s="607"/>
      <c r="I80" s="607"/>
      <c r="J80" s="608"/>
      <c r="K80" s="608"/>
      <c r="L80" s="608"/>
      <c r="M80" s="608"/>
      <c r="N80" s="755"/>
      <c r="O80" s="755"/>
      <c r="P80" s="755"/>
      <c r="Q80" s="755"/>
      <c r="R80" s="755"/>
      <c r="S80" s="133">
        <v>64</v>
      </c>
      <c r="T80" s="318" t="s">
        <v>1191</v>
      </c>
      <c r="U80" s="593" t="s">
        <v>1229</v>
      </c>
      <c r="V80" s="133"/>
      <c r="W80" s="755"/>
      <c r="X80" s="755"/>
      <c r="Y80" s="755"/>
      <c r="Z80" s="755"/>
      <c r="AA80" s="755"/>
      <c r="AB80" s="755"/>
      <c r="AC80" s="755"/>
      <c r="AD80" s="755"/>
      <c r="AE80" s="755"/>
      <c r="AF80" s="755"/>
      <c r="AG80" s="316"/>
      <c r="AH80" s="316"/>
      <c r="AI80" s="311"/>
      <c r="AJ80" s="312"/>
      <c r="AK80" s="312"/>
      <c r="AL80" s="312"/>
      <c r="AM80" s="311"/>
      <c r="AN80" s="312"/>
      <c r="AO80" s="758"/>
      <c r="AP80" s="313"/>
      <c r="AQ80" s="313"/>
      <c r="AR80" s="893"/>
      <c r="AS80" s="894"/>
      <c r="AT80" s="894"/>
      <c r="AU80" s="894"/>
      <c r="AV80" s="895"/>
      <c r="AW80" s="609"/>
      <c r="AX80" s="314"/>
      <c r="AY80" s="315"/>
      <c r="AZ80" s="316"/>
      <c r="BA80" s="316"/>
      <c r="BB80" s="316"/>
      <c r="BC80" s="316"/>
      <c r="BD80" s="316"/>
      <c r="BE80" s="317"/>
      <c r="BF80" s="317"/>
      <c r="BG80" s="133"/>
      <c r="BH80" s="133"/>
      <c r="BI80" s="317"/>
      <c r="BJ80" s="317"/>
      <c r="BK80" s="317"/>
      <c r="BL80" s="316"/>
      <c r="BM80" s="316"/>
      <c r="BN80" s="316"/>
      <c r="BO80" s="316"/>
      <c r="BP80" s="316"/>
      <c r="BQ80" s="316"/>
      <c r="BR80" s="316"/>
      <c r="BS80" s="316"/>
      <c r="BT80" s="316"/>
      <c r="BU80" s="316"/>
      <c r="BV80" s="316"/>
      <c r="BW80" s="316"/>
    </row>
    <row r="81" spans="2:75" ht="15.75" thickBot="1" x14ac:dyDescent="0.3">
      <c r="B81" s="361">
        <v>15</v>
      </c>
      <c r="C81" s="361" t="s">
        <v>1191</v>
      </c>
      <c r="D81" s="326" t="s">
        <v>1244</v>
      </c>
      <c r="E81" s="133"/>
      <c r="F81" s="133"/>
      <c r="G81" s="316"/>
      <c r="H81" s="316"/>
      <c r="I81" s="316"/>
      <c r="J81" s="755"/>
      <c r="K81" s="755"/>
      <c r="L81" s="755"/>
      <c r="M81" s="755"/>
      <c r="N81" s="755"/>
      <c r="O81" s="755"/>
      <c r="P81" s="755"/>
      <c r="Q81" s="755"/>
      <c r="R81" s="755"/>
      <c r="S81" s="133">
        <v>65</v>
      </c>
      <c r="T81" s="318" t="s">
        <v>1191</v>
      </c>
      <c r="U81" s="593" t="s">
        <v>1230</v>
      </c>
      <c r="V81" s="755"/>
      <c r="W81" s="755"/>
      <c r="X81" s="755"/>
      <c r="Y81" s="755"/>
      <c r="Z81" s="755"/>
      <c r="AA81" s="755"/>
      <c r="AB81" s="755"/>
      <c r="AC81" s="755"/>
      <c r="AD81" s="755"/>
      <c r="AE81" s="755"/>
      <c r="AF81" s="755"/>
      <c r="AG81" s="316"/>
      <c r="AH81" s="316"/>
      <c r="AI81" s="162"/>
      <c r="AJ81" s="162"/>
      <c r="AK81" s="162"/>
      <c r="AL81" s="162"/>
      <c r="AM81" s="162"/>
      <c r="AN81" s="162"/>
      <c r="AO81" s="162"/>
      <c r="AP81" s="313"/>
      <c r="AQ81" s="313"/>
      <c r="AR81" s="901"/>
      <c r="AS81" s="901"/>
      <c r="AT81" s="901"/>
      <c r="AU81" s="901"/>
      <c r="AV81" s="902"/>
      <c r="AW81" s="609"/>
      <c r="AX81" s="314"/>
      <c r="AY81" s="315"/>
      <c r="AZ81" s="316"/>
      <c r="BA81" s="316"/>
      <c r="BB81" s="316"/>
      <c r="BC81" s="316"/>
      <c r="BD81" s="316"/>
      <c r="BE81" s="317"/>
      <c r="BF81" s="317"/>
      <c r="BG81" s="133"/>
      <c r="BH81" s="755"/>
      <c r="BI81" s="317"/>
      <c r="BJ81" s="317"/>
      <c r="BK81" s="316"/>
      <c r="BL81" s="316"/>
      <c r="BM81" s="316"/>
      <c r="BN81" s="316"/>
      <c r="BO81" s="316"/>
      <c r="BP81" s="316"/>
      <c r="BQ81" s="316"/>
      <c r="BR81" s="316"/>
      <c r="BS81" s="316"/>
      <c r="BT81" s="316"/>
      <c r="BU81" s="316"/>
      <c r="BV81" s="316"/>
      <c r="BW81" s="316"/>
    </row>
    <row r="82" spans="2:75" x14ac:dyDescent="0.25">
      <c r="B82" s="361">
        <v>16</v>
      </c>
      <c r="C82" s="361" t="s">
        <v>1191</v>
      </c>
      <c r="D82" s="326" t="s">
        <v>1247</v>
      </c>
      <c r="E82" s="133"/>
      <c r="F82" s="133"/>
      <c r="G82" s="316"/>
      <c r="H82" s="316"/>
      <c r="I82" s="316"/>
      <c r="J82" s="755"/>
      <c r="K82" s="755"/>
      <c r="L82" s="755"/>
      <c r="M82" s="755"/>
      <c r="N82" s="755"/>
      <c r="O82" s="755"/>
      <c r="P82" s="755"/>
      <c r="Q82" s="755"/>
      <c r="R82" s="755"/>
      <c r="S82" s="133">
        <v>66</v>
      </c>
      <c r="T82" s="318" t="s">
        <v>1191</v>
      </c>
      <c r="U82" s="593" t="s">
        <v>1232</v>
      </c>
      <c r="V82" s="755"/>
      <c r="W82" s="755"/>
      <c r="X82" s="755"/>
      <c r="Y82" s="755"/>
      <c r="Z82" s="755"/>
      <c r="AA82" s="755"/>
      <c r="AB82" s="755"/>
      <c r="AC82" s="755"/>
      <c r="AD82" s="755"/>
      <c r="AE82" s="755"/>
      <c r="AF82" s="755"/>
      <c r="AG82" s="316"/>
      <c r="AH82" s="316"/>
      <c r="AI82" s="162"/>
      <c r="AJ82" s="162"/>
      <c r="AK82" s="162"/>
      <c r="AL82" s="162"/>
      <c r="AM82" s="162"/>
      <c r="AN82" s="162"/>
      <c r="AO82" s="162"/>
      <c r="AP82" s="313"/>
      <c r="AQ82" s="313"/>
      <c r="AR82" s="345"/>
      <c r="AS82" s="346"/>
      <c r="AT82" s="346"/>
      <c r="AU82" s="346"/>
      <c r="AV82" s="346"/>
      <c r="AW82" s="347"/>
      <c r="AX82" s="321"/>
      <c r="AY82" s="315"/>
      <c r="AZ82" s="316"/>
      <c r="BA82" s="316"/>
      <c r="BB82" s="316"/>
      <c r="BC82" s="316"/>
      <c r="BD82" s="316"/>
      <c r="BE82" s="317"/>
      <c r="BF82" s="317"/>
      <c r="BG82" s="133"/>
      <c r="BH82" s="755"/>
      <c r="BI82" s="317"/>
      <c r="BJ82" s="317"/>
      <c r="BK82" s="316"/>
      <c r="BL82" s="316"/>
      <c r="BM82" s="316"/>
      <c r="BN82" s="316"/>
      <c r="BO82" s="316"/>
      <c r="BP82" s="316"/>
      <c r="BQ82" s="316"/>
      <c r="BR82" s="316"/>
      <c r="BS82" s="316"/>
      <c r="BT82" s="316"/>
      <c r="BU82" s="316"/>
      <c r="BV82" s="316"/>
      <c r="BW82" s="316"/>
    </row>
    <row r="83" spans="2:75" x14ac:dyDescent="0.25">
      <c r="B83" s="361">
        <v>17</v>
      </c>
      <c r="C83" s="361" t="s">
        <v>1191</v>
      </c>
      <c r="D83" s="326" t="s">
        <v>1249</v>
      </c>
      <c r="E83" s="133"/>
      <c r="F83" s="133"/>
      <c r="G83" s="316"/>
      <c r="H83" s="316"/>
      <c r="I83" s="316"/>
      <c r="J83" s="755"/>
      <c r="K83" s="755"/>
      <c r="L83" s="755"/>
      <c r="M83" s="755"/>
      <c r="N83" s="755"/>
      <c r="O83" s="755"/>
      <c r="P83" s="755"/>
      <c r="Q83" s="755"/>
      <c r="R83" s="307" t="s">
        <v>1234</v>
      </c>
      <c r="S83" s="310"/>
      <c r="T83" s="339" t="s">
        <v>1235</v>
      </c>
      <c r="U83" s="340"/>
      <c r="V83" s="340"/>
      <c r="W83" s="340"/>
      <c r="X83" s="340"/>
      <c r="Y83" s="610"/>
      <c r="Z83" s="610"/>
      <c r="AA83" s="611"/>
      <c r="AB83" s="611"/>
      <c r="AC83" s="611"/>
      <c r="AD83" s="611"/>
      <c r="AE83" s="610"/>
      <c r="AF83" s="755"/>
      <c r="AG83" s="316"/>
      <c r="AH83" s="316"/>
      <c r="AI83" s="348"/>
      <c r="AJ83" s="162"/>
      <c r="AK83" s="162"/>
      <c r="AL83" s="162"/>
      <c r="AM83" s="162"/>
      <c r="AN83" s="162"/>
      <c r="AO83" s="162"/>
      <c r="AP83" s="162"/>
      <c r="AQ83" s="162"/>
      <c r="AR83" s="162"/>
      <c r="AS83" s="162"/>
      <c r="AT83" s="162"/>
      <c r="AU83" s="162"/>
      <c r="AV83" s="162"/>
      <c r="AW83" s="162"/>
      <c r="AX83" s="349"/>
      <c r="AY83" s="316"/>
      <c r="AZ83" s="316"/>
      <c r="BA83" s="316"/>
      <c r="BB83" s="316"/>
      <c r="BC83" s="316"/>
      <c r="BD83" s="316"/>
      <c r="BE83" s="317"/>
      <c r="BF83" s="317"/>
      <c r="BG83" s="133"/>
      <c r="BH83" s="755"/>
      <c r="BI83" s="317"/>
      <c r="BJ83" s="317"/>
      <c r="BK83" s="316"/>
      <c r="BL83" s="316"/>
      <c r="BM83" s="316"/>
      <c r="BN83" s="316"/>
      <c r="BO83" s="316"/>
      <c r="BP83" s="316"/>
      <c r="BQ83" s="316"/>
      <c r="BR83" s="316"/>
      <c r="BS83" s="316"/>
      <c r="BT83" s="316"/>
      <c r="BU83" s="316"/>
      <c r="BV83" s="316"/>
      <c r="BW83" s="316"/>
    </row>
    <row r="84" spans="2:75" ht="15.75" thickBot="1" x14ac:dyDescent="0.3">
      <c r="B84" s="361">
        <v>18</v>
      </c>
      <c r="C84" s="361" t="s">
        <v>1191</v>
      </c>
      <c r="D84" s="326" t="s">
        <v>1251</v>
      </c>
      <c r="E84" s="133"/>
      <c r="F84" s="133"/>
      <c r="G84" s="316"/>
      <c r="H84" s="316"/>
      <c r="I84" s="316"/>
      <c r="J84" s="755"/>
      <c r="K84" s="755"/>
      <c r="L84" s="755"/>
      <c r="M84" s="755"/>
      <c r="N84" s="755"/>
      <c r="O84" s="755"/>
      <c r="P84" s="755"/>
      <c r="Q84" s="755"/>
      <c r="R84" s="755"/>
      <c r="S84" s="612">
        <v>67</v>
      </c>
      <c r="T84" s="361" t="s">
        <v>1191</v>
      </c>
      <c r="U84" s="326" t="s">
        <v>1829</v>
      </c>
      <c r="V84" s="133"/>
      <c r="W84" s="133"/>
      <c r="X84" s="316"/>
      <c r="Y84" s="316"/>
      <c r="Z84" s="316"/>
      <c r="AA84" s="755"/>
      <c r="AC84" s="755"/>
      <c r="AD84" s="755"/>
      <c r="AE84" s="755"/>
      <c r="AF84" s="755"/>
      <c r="AG84" s="316"/>
      <c r="AH84" s="316"/>
      <c r="AI84" s="352"/>
      <c r="AJ84" s="162"/>
      <c r="AK84" s="162"/>
      <c r="AL84" s="162"/>
      <c r="AM84" s="162"/>
      <c r="AN84" s="162"/>
      <c r="AO84" s="162"/>
      <c r="AP84" s="162"/>
      <c r="AQ84" s="162"/>
      <c r="AR84" s="162"/>
      <c r="AS84" s="162"/>
      <c r="AT84" s="162"/>
      <c r="AU84" s="162"/>
      <c r="AV84" s="162"/>
      <c r="AW84" s="162"/>
      <c r="AX84" s="349"/>
      <c r="AY84" s="316"/>
      <c r="AZ84" s="316"/>
      <c r="BA84" s="316"/>
      <c r="BB84" s="316"/>
      <c r="BC84" s="316"/>
      <c r="BD84" s="316"/>
      <c r="BE84" s="317"/>
      <c r="BF84" s="317"/>
      <c r="BG84" s="133"/>
      <c r="BH84" s="755"/>
      <c r="BI84" s="317"/>
      <c r="BJ84" s="317"/>
      <c r="BK84" s="316"/>
      <c r="BL84" s="316"/>
      <c r="BM84" s="316"/>
      <c r="BN84" s="316"/>
      <c r="BO84" s="316"/>
      <c r="BP84" s="316"/>
      <c r="BQ84" s="316"/>
      <c r="BR84" s="316"/>
      <c r="BS84" s="316"/>
      <c r="BT84" s="316"/>
      <c r="BU84" s="316"/>
      <c r="BV84" s="316"/>
      <c r="BW84" s="316"/>
    </row>
    <row r="85" spans="2:75" x14ac:dyDescent="0.25">
      <c r="B85" s="307" t="s">
        <v>1254</v>
      </c>
      <c r="C85" s="353" t="s">
        <v>1255</v>
      </c>
      <c r="D85" s="354"/>
      <c r="E85" s="354"/>
      <c r="F85" s="354"/>
      <c r="G85" s="354"/>
      <c r="H85" s="781"/>
      <c r="I85" s="781"/>
      <c r="J85" s="613"/>
      <c r="K85" s="613"/>
      <c r="L85" s="613"/>
      <c r="M85" s="613"/>
      <c r="N85" s="317"/>
      <c r="O85" s="755"/>
      <c r="P85" s="755"/>
      <c r="Q85" s="755"/>
      <c r="R85" s="755"/>
      <c r="S85" s="612">
        <v>68</v>
      </c>
      <c r="T85" s="361" t="s">
        <v>1191</v>
      </c>
      <c r="U85" s="326" t="s">
        <v>1830</v>
      </c>
      <c r="V85" s="133"/>
      <c r="W85" s="133"/>
      <c r="X85" s="316"/>
      <c r="Y85" s="316"/>
      <c r="Z85" s="316"/>
      <c r="AA85" s="755"/>
      <c r="AC85" s="755"/>
      <c r="AD85" s="755"/>
      <c r="AE85" s="755"/>
      <c r="AF85" s="755"/>
      <c r="AG85" s="316"/>
      <c r="AH85" s="316"/>
      <c r="AI85" s="355"/>
      <c r="AJ85" s="842"/>
      <c r="AK85" s="941" t="s">
        <v>2279</v>
      </c>
      <c r="AL85" s="941"/>
      <c r="AM85" s="941"/>
      <c r="AN85" s="941"/>
      <c r="AO85" s="843"/>
      <c r="AP85" s="903"/>
      <c r="AQ85" s="842"/>
      <c r="AR85" s="941" t="s">
        <v>2279</v>
      </c>
      <c r="AS85" s="941"/>
      <c r="AT85" s="941"/>
      <c r="AU85" s="941"/>
      <c r="AV85" s="843"/>
      <c r="AW85" s="903"/>
      <c r="AX85" s="321"/>
      <c r="AY85" s="316"/>
      <c r="AZ85" s="316"/>
      <c r="BA85" s="316"/>
      <c r="BB85" s="316"/>
      <c r="BC85" s="316"/>
      <c r="BD85" s="316"/>
      <c r="BE85" s="317"/>
      <c r="BF85" s="317"/>
      <c r="BG85" s="133"/>
      <c r="BH85" s="755"/>
      <c r="BI85" s="317"/>
      <c r="BJ85" s="317"/>
      <c r="BK85" s="316"/>
      <c r="BL85" s="316"/>
      <c r="BM85" s="316"/>
      <c r="BN85" s="316"/>
      <c r="BO85" s="316"/>
      <c r="BP85" s="316"/>
      <c r="BQ85" s="316"/>
      <c r="BR85" s="316"/>
      <c r="BS85" s="316"/>
      <c r="BT85" s="316"/>
      <c r="BU85" s="316"/>
      <c r="BV85" s="316"/>
      <c r="BW85" s="316"/>
    </row>
    <row r="86" spans="2:75" x14ac:dyDescent="0.25">
      <c r="B86" s="361">
        <v>19</v>
      </c>
      <c r="C86" s="361" t="s">
        <v>1191</v>
      </c>
      <c r="D86" s="326" t="s">
        <v>1257</v>
      </c>
      <c r="E86" s="133"/>
      <c r="F86" s="133"/>
      <c r="G86" s="316"/>
      <c r="H86" s="316"/>
      <c r="I86" s="316"/>
      <c r="J86" s="755"/>
      <c r="K86" s="755"/>
      <c r="L86" s="755"/>
      <c r="M86" s="755"/>
      <c r="N86" s="755"/>
      <c r="O86" s="755"/>
      <c r="P86" s="755"/>
      <c r="Q86" s="755"/>
      <c r="R86" s="755"/>
      <c r="S86" s="133">
        <v>69</v>
      </c>
      <c r="T86" s="318" t="s">
        <v>1191</v>
      </c>
      <c r="U86" s="326" t="s">
        <v>1238</v>
      </c>
      <c r="V86" s="755"/>
      <c r="W86" s="755"/>
      <c r="X86" s="755"/>
      <c r="Y86" s="755"/>
      <c r="Z86" s="755"/>
      <c r="AA86" s="755"/>
      <c r="AB86" s="755"/>
      <c r="AC86" s="755"/>
      <c r="AD86" s="755"/>
      <c r="AE86" s="755"/>
      <c r="AF86" s="755"/>
      <c r="AG86" s="316"/>
      <c r="AH86" s="316"/>
      <c r="AI86" s="355"/>
      <c r="AJ86" s="942" t="s">
        <v>1833</v>
      </c>
      <c r="AK86" s="943"/>
      <c r="AL86" s="943"/>
      <c r="AM86" s="943"/>
      <c r="AN86" s="943"/>
      <c r="AO86" s="943"/>
      <c r="AP86" s="944"/>
      <c r="AQ86" s="942" t="s">
        <v>1259</v>
      </c>
      <c r="AR86" s="943"/>
      <c r="AS86" s="943"/>
      <c r="AT86" s="943"/>
      <c r="AU86" s="943"/>
      <c r="AV86" s="943"/>
      <c r="AW86" s="944"/>
      <c r="AX86" s="321"/>
      <c r="AY86" s="316"/>
      <c r="AZ86" s="316"/>
      <c r="BA86" s="316"/>
      <c r="BB86" s="316"/>
      <c r="BC86" s="316"/>
      <c r="BD86" s="316"/>
      <c r="BE86" s="317"/>
      <c r="BF86" s="317"/>
      <c r="BG86" s="133"/>
      <c r="BH86" s="133"/>
      <c r="BI86" s="317"/>
      <c r="BJ86" s="317"/>
      <c r="BK86" s="316"/>
      <c r="BL86" s="316"/>
      <c r="BM86" s="316"/>
      <c r="BN86" s="316"/>
      <c r="BO86" s="316"/>
      <c r="BP86" s="316"/>
      <c r="BQ86" s="316"/>
      <c r="BR86" s="316"/>
      <c r="BS86" s="316"/>
      <c r="BT86" s="316"/>
      <c r="BU86" s="316"/>
      <c r="BV86" s="316"/>
      <c r="BW86" s="316"/>
    </row>
    <row r="87" spans="2:75" x14ac:dyDescent="0.25">
      <c r="B87" s="361">
        <v>20</v>
      </c>
      <c r="C87" s="361" t="s">
        <v>1191</v>
      </c>
      <c r="D87" s="326" t="s">
        <v>1260</v>
      </c>
      <c r="E87" s="133"/>
      <c r="F87" s="133"/>
      <c r="G87" s="316"/>
      <c r="H87" s="316"/>
      <c r="I87" s="316"/>
      <c r="J87" s="755"/>
      <c r="K87" s="755"/>
      <c r="L87" s="755"/>
      <c r="M87" s="755"/>
      <c r="N87" s="755"/>
      <c r="O87" s="755"/>
      <c r="P87" s="755"/>
      <c r="Q87" s="755"/>
      <c r="S87" s="133">
        <v>70</v>
      </c>
      <c r="T87" s="318" t="s">
        <v>1191</v>
      </c>
      <c r="U87" s="326" t="s">
        <v>1240</v>
      </c>
      <c r="V87" s="755"/>
      <c r="W87" s="755"/>
      <c r="X87" s="755"/>
      <c r="Y87" s="755"/>
      <c r="Z87" s="755"/>
      <c r="AA87" s="755"/>
      <c r="AB87" s="755"/>
      <c r="AH87" s="361"/>
      <c r="AI87" s="355"/>
      <c r="AJ87" s="942"/>
      <c r="AK87" s="943"/>
      <c r="AL87" s="943"/>
      <c r="AM87" s="943"/>
      <c r="AN87" s="943"/>
      <c r="AO87" s="943"/>
      <c r="AP87" s="944"/>
      <c r="AQ87" s="942"/>
      <c r="AR87" s="943"/>
      <c r="AS87" s="943"/>
      <c r="AT87" s="943"/>
      <c r="AU87" s="943"/>
      <c r="AV87" s="943"/>
      <c r="AW87" s="944"/>
      <c r="AX87" s="321"/>
      <c r="AY87" s="316"/>
      <c r="AZ87" s="316"/>
      <c r="BA87" s="316"/>
      <c r="BB87" s="316"/>
      <c r="BC87" s="316"/>
      <c r="BD87" s="316"/>
      <c r="BE87" s="317"/>
      <c r="BF87" s="317"/>
      <c r="BG87" s="326"/>
      <c r="BH87" s="755"/>
      <c r="BI87" s="317"/>
      <c r="BJ87" s="317"/>
      <c r="BK87" s="316"/>
      <c r="BL87" s="316"/>
      <c r="BM87" s="316"/>
      <c r="BN87" s="316"/>
      <c r="BO87" s="316"/>
      <c r="BP87" s="316"/>
      <c r="BQ87" s="316"/>
      <c r="BR87" s="316"/>
      <c r="BS87" s="316"/>
      <c r="BT87" s="316"/>
      <c r="BU87" s="316"/>
      <c r="BV87" s="316"/>
      <c r="BW87" s="316"/>
    </row>
    <row r="88" spans="2:75" x14ac:dyDescent="0.25">
      <c r="B88" s="361">
        <v>21</v>
      </c>
      <c r="C88" s="361" t="s">
        <v>1191</v>
      </c>
      <c r="D88" s="326" t="s">
        <v>1262</v>
      </c>
      <c r="E88" s="133"/>
      <c r="F88" s="133"/>
      <c r="G88" s="316"/>
      <c r="H88" s="316"/>
      <c r="I88" s="316"/>
      <c r="J88" s="755"/>
      <c r="K88" s="755"/>
      <c r="L88" s="755"/>
      <c r="M88" s="755"/>
      <c r="N88" s="755"/>
      <c r="O88" s="133"/>
      <c r="P88" s="755"/>
      <c r="Q88" s="755"/>
      <c r="S88" s="133">
        <v>71</v>
      </c>
      <c r="T88" s="318" t="s">
        <v>1191</v>
      </c>
      <c r="U88" s="326" t="s">
        <v>1243</v>
      </c>
      <c r="V88" s="755"/>
      <c r="W88" s="755"/>
      <c r="X88" s="755"/>
      <c r="Y88" s="755"/>
      <c r="Z88" s="755"/>
      <c r="AA88" s="755"/>
      <c r="AB88" s="755"/>
      <c r="AH88" s="361"/>
      <c r="AI88" s="614"/>
      <c r="AJ88" s="942" t="s">
        <v>1834</v>
      </c>
      <c r="AK88" s="943"/>
      <c r="AL88" s="943"/>
      <c r="AM88" s="943"/>
      <c r="AN88" s="943"/>
      <c r="AO88" s="943"/>
      <c r="AP88" s="944"/>
      <c r="AQ88" s="942" t="s">
        <v>1264</v>
      </c>
      <c r="AR88" s="943"/>
      <c r="AS88" s="943"/>
      <c r="AT88" s="943"/>
      <c r="AU88" s="943"/>
      <c r="AV88" s="943"/>
      <c r="AW88" s="944"/>
      <c r="AX88" s="615"/>
      <c r="AY88" s="361"/>
      <c r="AZ88" s="361"/>
      <c r="BA88" s="361"/>
      <c r="BB88" s="361"/>
      <c r="BC88" s="361"/>
      <c r="BD88" s="361"/>
      <c r="BE88" s="361"/>
      <c r="BF88" s="361"/>
      <c r="BG88" s="326"/>
      <c r="BH88" s="755"/>
      <c r="BI88" s="133"/>
      <c r="BJ88" s="133"/>
      <c r="BK88" s="133"/>
      <c r="BL88" s="317"/>
      <c r="BM88" s="317"/>
      <c r="BN88" s="317"/>
      <c r="BO88" s="317"/>
      <c r="BP88" s="317"/>
      <c r="BQ88" s="755"/>
      <c r="BR88" s="361"/>
      <c r="BS88" s="361"/>
      <c r="BT88" s="361"/>
      <c r="BU88" s="361"/>
      <c r="BV88" s="361"/>
      <c r="BW88" s="361"/>
    </row>
    <row r="89" spans="2:75" ht="15.75" thickBot="1" x14ac:dyDescent="0.3">
      <c r="B89" s="361">
        <v>22</v>
      </c>
      <c r="C89" s="361" t="s">
        <v>1191</v>
      </c>
      <c r="D89" s="326" t="s">
        <v>1265</v>
      </c>
      <c r="E89" s="133"/>
      <c r="F89" s="133"/>
      <c r="G89" s="316"/>
      <c r="H89" s="316"/>
      <c r="I89" s="316"/>
      <c r="J89" s="755"/>
      <c r="K89" s="755"/>
      <c r="L89" s="755"/>
      <c r="M89" s="755"/>
      <c r="N89" s="755"/>
      <c r="O89" s="755"/>
      <c r="P89" s="755"/>
      <c r="Q89" s="755"/>
      <c r="R89" s="307" t="s">
        <v>1245</v>
      </c>
      <c r="S89" s="310"/>
      <c r="T89" s="343" t="s">
        <v>1246</v>
      </c>
      <c r="U89" s="344"/>
      <c r="V89" s="344"/>
      <c r="W89" s="344"/>
      <c r="X89" s="344"/>
      <c r="Y89" s="580"/>
      <c r="Z89" s="580"/>
      <c r="AA89" s="616"/>
      <c r="AB89" s="616"/>
      <c r="AC89" s="616"/>
      <c r="AD89" s="616"/>
      <c r="AE89" s="580"/>
      <c r="AF89" s="755"/>
      <c r="AG89" s="316"/>
      <c r="AH89" s="361"/>
      <c r="AI89" s="617"/>
      <c r="AJ89" s="945"/>
      <c r="AK89" s="946"/>
      <c r="AL89" s="946"/>
      <c r="AM89" s="946"/>
      <c r="AN89" s="946"/>
      <c r="AO89" s="946"/>
      <c r="AP89" s="947"/>
      <c r="AQ89" s="945"/>
      <c r="AR89" s="946"/>
      <c r="AS89" s="946"/>
      <c r="AT89" s="946"/>
      <c r="AU89" s="946"/>
      <c r="AV89" s="946"/>
      <c r="AW89" s="947"/>
      <c r="AX89" s="618"/>
      <c r="AY89" s="361"/>
      <c r="AZ89" s="361"/>
      <c r="BA89" s="361"/>
      <c r="BB89" s="361"/>
      <c r="BC89" s="361"/>
      <c r="BD89" s="361"/>
      <c r="BE89" s="361"/>
      <c r="BF89" s="361"/>
      <c r="BG89" s="133"/>
      <c r="BH89" s="755"/>
      <c r="BI89" s="133"/>
      <c r="BJ89" s="133"/>
      <c r="BK89" s="133"/>
      <c r="BL89" s="317"/>
      <c r="BM89" s="317"/>
      <c r="BN89" s="317"/>
      <c r="BO89" s="317"/>
      <c r="BP89" s="317"/>
      <c r="BQ89" s="755"/>
      <c r="BR89" s="361"/>
      <c r="BS89" s="361"/>
      <c r="BT89" s="361"/>
      <c r="BU89" s="361"/>
      <c r="BV89" s="361"/>
      <c r="BW89" s="361"/>
    </row>
    <row r="90" spans="2:75" ht="15.75" thickBot="1" x14ac:dyDescent="0.3">
      <c r="B90" s="361">
        <v>23</v>
      </c>
      <c r="C90" s="361" t="s">
        <v>1191</v>
      </c>
      <c r="D90" s="326" t="s">
        <v>1267</v>
      </c>
      <c r="E90" s="133"/>
      <c r="F90" s="133"/>
      <c r="G90" s="316"/>
      <c r="H90" s="316"/>
      <c r="I90" s="316"/>
      <c r="J90" s="755"/>
      <c r="K90" s="755"/>
      <c r="L90" s="755"/>
      <c r="M90" s="755"/>
      <c r="N90" s="755"/>
      <c r="O90" s="755"/>
      <c r="P90" s="755"/>
      <c r="Q90" s="755"/>
      <c r="R90" s="755"/>
      <c r="S90" s="133">
        <v>72</v>
      </c>
      <c r="T90" s="318" t="s">
        <v>1191</v>
      </c>
      <c r="U90" s="326" t="s">
        <v>1248</v>
      </c>
      <c r="V90" s="755"/>
      <c r="W90" s="755"/>
      <c r="X90" s="755"/>
      <c r="Y90" s="755"/>
      <c r="Z90" s="755"/>
      <c r="AA90" s="755"/>
      <c r="AB90" s="755"/>
      <c r="AC90" s="755"/>
      <c r="AD90" s="755"/>
      <c r="AE90" s="755"/>
      <c r="AF90" s="755"/>
      <c r="AG90" s="316"/>
      <c r="AH90" s="361"/>
      <c r="AI90" s="619"/>
      <c r="AJ90" s="620"/>
      <c r="AK90" s="620"/>
      <c r="AL90" s="620"/>
      <c r="AM90" s="620"/>
      <c r="AN90" s="620"/>
      <c r="AO90" s="620"/>
      <c r="AP90" s="620"/>
      <c r="AQ90" s="620"/>
      <c r="AR90" s="620"/>
      <c r="AS90" s="620"/>
      <c r="AT90" s="620"/>
      <c r="AU90" s="620"/>
      <c r="AV90" s="620"/>
      <c r="AW90" s="620"/>
      <c r="AX90" s="621"/>
      <c r="AY90" s="361"/>
      <c r="AZ90" s="361"/>
      <c r="BA90" s="361"/>
      <c r="BB90" s="361"/>
      <c r="BC90" s="361"/>
      <c r="BD90" s="361"/>
      <c r="BE90" s="361"/>
      <c r="BF90" s="307"/>
      <c r="BG90" s="133"/>
      <c r="BH90" s="133"/>
      <c r="BI90" s="133"/>
      <c r="BJ90" s="133"/>
      <c r="BK90" s="133"/>
      <c r="BL90" s="317"/>
      <c r="BM90" s="133"/>
      <c r="BN90" s="133"/>
      <c r="BO90" s="133"/>
      <c r="BP90" s="133"/>
      <c r="BQ90" s="133"/>
      <c r="BR90" s="361"/>
      <c r="BS90" s="361"/>
      <c r="BT90" s="361"/>
      <c r="BU90" s="361"/>
      <c r="BV90" s="361"/>
      <c r="BW90" s="361"/>
    </row>
    <row r="91" spans="2:75" ht="15.75" thickBot="1" x14ac:dyDescent="0.3">
      <c r="B91" s="307" t="s">
        <v>1268</v>
      </c>
      <c r="C91" s="356" t="s">
        <v>1269</v>
      </c>
      <c r="D91" s="357"/>
      <c r="E91" s="357"/>
      <c r="F91" s="357"/>
      <c r="G91" s="357"/>
      <c r="H91" s="538"/>
      <c r="I91" s="538"/>
      <c r="J91" s="622"/>
      <c r="K91" s="622"/>
      <c r="L91" s="622"/>
      <c r="M91" s="622"/>
      <c r="N91" s="755"/>
      <c r="O91" s="133"/>
      <c r="P91" s="133"/>
      <c r="Q91" s="133"/>
      <c r="R91" s="755"/>
      <c r="S91" s="133">
        <v>73</v>
      </c>
      <c r="T91" s="318" t="s">
        <v>1191</v>
      </c>
      <c r="U91" s="326" t="s">
        <v>1250</v>
      </c>
      <c r="V91" s="755"/>
      <c r="W91" s="755"/>
      <c r="X91" s="755"/>
      <c r="Y91" s="755"/>
      <c r="Z91" s="755"/>
      <c r="AA91" s="755"/>
      <c r="AB91" s="755"/>
      <c r="AC91" s="755"/>
      <c r="AD91" s="755"/>
      <c r="AE91" s="755"/>
      <c r="AF91" s="755"/>
      <c r="AG91" s="316"/>
      <c r="AH91" s="361"/>
      <c r="AI91" s="623"/>
      <c r="AJ91" s="624"/>
      <c r="AK91" s="625"/>
      <c r="AL91" s="626"/>
      <c r="AM91" s="626"/>
      <c r="AN91" s="626"/>
      <c r="AO91" s="626"/>
      <c r="AP91" s="626"/>
      <c r="AQ91" s="626"/>
      <c r="AR91" s="626"/>
      <c r="AS91" s="626"/>
      <c r="AT91" s="626"/>
      <c r="AU91" s="626"/>
      <c r="AV91" s="626"/>
      <c r="AW91" s="626"/>
      <c r="AX91" s="627"/>
      <c r="AY91" s="361"/>
      <c r="AZ91" s="361"/>
      <c r="BA91" s="361"/>
      <c r="BB91" s="361"/>
      <c r="BC91" s="361"/>
      <c r="BD91" s="361"/>
      <c r="BE91" s="361"/>
      <c r="BF91" s="361"/>
      <c r="BG91" s="133"/>
      <c r="BH91" s="133"/>
      <c r="BI91" s="133"/>
      <c r="BJ91" s="133"/>
      <c r="BK91" s="133"/>
      <c r="BL91" s="133"/>
      <c r="BM91" s="133"/>
      <c r="BN91" s="133"/>
      <c r="BO91" s="133"/>
      <c r="BP91" s="133"/>
      <c r="BQ91" s="133"/>
      <c r="BR91" s="361"/>
      <c r="BS91" s="361"/>
      <c r="BT91" s="361"/>
      <c r="BU91" s="361"/>
      <c r="BV91" s="361"/>
      <c r="BW91" s="361"/>
    </row>
    <row r="92" spans="2:75" x14ac:dyDescent="0.25">
      <c r="B92" s="361">
        <v>24</v>
      </c>
      <c r="C92" s="361" t="s">
        <v>1191</v>
      </c>
      <c r="D92" s="326" t="s">
        <v>1271</v>
      </c>
      <c r="E92" s="133"/>
      <c r="F92" s="133"/>
      <c r="G92" s="316"/>
      <c r="H92" s="133"/>
      <c r="I92" s="133"/>
      <c r="J92" s="133"/>
      <c r="K92" s="133"/>
      <c r="L92" s="133"/>
      <c r="M92" s="755"/>
      <c r="N92" s="755"/>
      <c r="O92" s="755"/>
      <c r="P92" s="755"/>
      <c r="Q92" s="755"/>
      <c r="R92" s="307" t="s">
        <v>1252</v>
      </c>
      <c r="S92" s="310"/>
      <c r="T92" s="350" t="s">
        <v>1253</v>
      </c>
      <c r="U92" s="351"/>
      <c r="V92" s="351"/>
      <c r="W92" s="351"/>
      <c r="X92" s="351"/>
      <c r="Y92" s="628"/>
      <c r="Z92" s="628"/>
      <c r="AA92" s="629"/>
      <c r="AB92" s="629"/>
      <c r="AC92" s="629"/>
      <c r="AD92" s="629"/>
      <c r="AE92" s="628"/>
      <c r="AF92" s="755"/>
      <c r="AG92" s="316"/>
      <c r="AH92" s="361"/>
      <c r="AI92" s="361"/>
      <c r="AJ92" s="361"/>
      <c r="AK92" s="361"/>
      <c r="AL92" s="361"/>
      <c r="AM92" s="361"/>
      <c r="AN92" s="361"/>
      <c r="AO92" s="361"/>
      <c r="AP92" s="361"/>
      <c r="AQ92" s="361"/>
      <c r="AR92" s="361"/>
      <c r="AS92" s="361"/>
      <c r="AT92" s="361"/>
      <c r="AU92" s="361"/>
      <c r="AV92" s="361"/>
      <c r="AW92" s="361"/>
      <c r="AX92" s="361"/>
      <c r="AY92" s="361"/>
      <c r="AZ92" s="361"/>
      <c r="BA92" s="361"/>
      <c r="BB92" s="133"/>
      <c r="BC92" s="133"/>
      <c r="BD92" s="133"/>
      <c r="BE92" s="361"/>
      <c r="BF92" s="361"/>
      <c r="BG92" s="133"/>
      <c r="BH92" s="133"/>
      <c r="BI92" s="133"/>
      <c r="BJ92" s="133"/>
      <c r="BK92" s="133"/>
      <c r="BL92" s="133"/>
      <c r="BM92" s="316"/>
      <c r="BN92" s="316"/>
      <c r="BO92" s="755"/>
      <c r="BP92" s="755"/>
      <c r="BQ92" s="755"/>
      <c r="BR92" s="361"/>
      <c r="BS92" s="361"/>
      <c r="BT92" s="361"/>
      <c r="BU92" s="361"/>
      <c r="BV92" s="361"/>
      <c r="BW92" s="361"/>
    </row>
    <row r="93" spans="2:75" x14ac:dyDescent="0.25">
      <c r="B93" s="361">
        <v>25</v>
      </c>
      <c r="C93" s="361" t="s">
        <v>1191</v>
      </c>
      <c r="D93" s="326" t="s">
        <v>2289</v>
      </c>
      <c r="E93" s="133"/>
      <c r="F93" s="133"/>
      <c r="G93" s="316"/>
      <c r="H93" s="133"/>
      <c r="I93" s="133"/>
      <c r="J93" s="133"/>
      <c r="K93" s="133"/>
      <c r="L93" s="133"/>
      <c r="M93" s="755"/>
      <c r="N93" s="755"/>
      <c r="O93" s="755"/>
      <c r="P93" s="755"/>
      <c r="Q93" s="755"/>
      <c r="R93" s="755"/>
      <c r="S93" s="133">
        <v>74</v>
      </c>
      <c r="T93" s="318" t="s">
        <v>1191</v>
      </c>
      <c r="U93" s="326" t="s">
        <v>1256</v>
      </c>
      <c r="V93" s="133"/>
      <c r="W93" s="755"/>
      <c r="X93" s="755"/>
      <c r="Y93" s="755"/>
      <c r="Z93" s="755"/>
      <c r="AA93" s="755"/>
      <c r="AB93" s="755"/>
      <c r="AC93" s="755"/>
      <c r="AD93" s="755"/>
      <c r="AE93" s="755"/>
      <c r="AF93" s="755"/>
      <c r="AG93" s="316"/>
      <c r="AH93" s="361"/>
      <c r="AI93" s="361"/>
      <c r="AJ93" s="361"/>
      <c r="AK93" s="361"/>
      <c r="AL93" s="361"/>
      <c r="AM93" s="361"/>
      <c r="AN93" s="361"/>
      <c r="AO93" s="361"/>
      <c r="AP93" s="361"/>
      <c r="AQ93" s="361"/>
      <c r="AR93" s="361"/>
      <c r="AS93" s="361"/>
      <c r="AT93" s="361"/>
      <c r="AU93" s="361"/>
      <c r="AV93" s="361"/>
      <c r="AW93" s="361"/>
      <c r="AX93" s="361"/>
      <c r="AY93" s="361"/>
      <c r="AZ93" s="361"/>
      <c r="BA93" s="361"/>
      <c r="BB93" s="133"/>
      <c r="BC93" s="133"/>
      <c r="BD93" s="133"/>
      <c r="BE93" s="361"/>
      <c r="BF93" s="361"/>
      <c r="BG93" s="133"/>
      <c r="BH93" s="133"/>
      <c r="BI93" s="133"/>
      <c r="BJ93" s="133"/>
      <c r="BK93" s="133"/>
      <c r="BL93" s="316"/>
      <c r="BM93" s="316"/>
      <c r="BN93" s="316"/>
      <c r="BO93" s="755"/>
      <c r="BP93" s="755"/>
      <c r="BQ93" s="755"/>
      <c r="BR93" s="361"/>
      <c r="BS93" s="361"/>
      <c r="BT93" s="361"/>
      <c r="BU93" s="361"/>
      <c r="BV93" s="361"/>
      <c r="BW93" s="361"/>
    </row>
    <row r="94" spans="2:75" x14ac:dyDescent="0.25">
      <c r="B94" s="361">
        <v>26</v>
      </c>
      <c r="C94" s="361" t="s">
        <v>1191</v>
      </c>
      <c r="D94" s="326" t="s">
        <v>1275</v>
      </c>
      <c r="E94" s="133"/>
      <c r="F94" s="133"/>
      <c r="G94" s="316"/>
      <c r="H94" s="133"/>
      <c r="I94" s="133"/>
      <c r="J94" s="133"/>
      <c r="K94" s="133"/>
      <c r="L94" s="133"/>
      <c r="M94" s="755"/>
      <c r="N94" s="755"/>
      <c r="O94" s="755"/>
      <c r="P94" s="755"/>
      <c r="Q94" s="755"/>
      <c r="R94" s="755"/>
      <c r="S94" s="133">
        <v>75</v>
      </c>
      <c r="T94" s="318" t="s">
        <v>1191</v>
      </c>
      <c r="U94" s="326" t="s">
        <v>1258</v>
      </c>
      <c r="V94" s="133"/>
      <c r="W94" s="755"/>
      <c r="X94" s="755"/>
      <c r="Y94" s="755"/>
      <c r="Z94" s="755"/>
      <c r="AA94" s="755"/>
      <c r="AB94" s="755"/>
      <c r="AC94" s="755"/>
      <c r="AD94" s="755"/>
      <c r="AE94" s="755"/>
      <c r="AF94" s="755"/>
      <c r="AG94" s="361"/>
      <c r="AH94" s="361"/>
      <c r="AI94" s="361"/>
      <c r="AJ94" s="361"/>
      <c r="AK94" s="361"/>
      <c r="AL94" s="361"/>
      <c r="AM94" s="361"/>
      <c r="AN94" s="361"/>
      <c r="AO94" s="361"/>
      <c r="AP94" s="361"/>
      <c r="AQ94" s="361"/>
      <c r="AR94" s="361"/>
      <c r="AS94" s="361"/>
      <c r="AT94" s="361"/>
      <c r="AU94" s="361"/>
      <c r="AV94" s="361"/>
      <c r="AW94" s="361"/>
      <c r="AX94" s="361"/>
      <c r="AY94" s="361"/>
      <c r="AZ94" s="361"/>
      <c r="BA94" s="361"/>
      <c r="BB94" s="630"/>
      <c r="BC94" s="133"/>
      <c r="BD94" s="133"/>
      <c r="BE94" s="361"/>
      <c r="BF94" s="361"/>
      <c r="BG94" s="133"/>
      <c r="BH94" s="133"/>
      <c r="BI94" s="133"/>
      <c r="BJ94" s="133"/>
      <c r="BK94" s="133"/>
      <c r="BL94" s="316"/>
      <c r="BM94" s="316"/>
      <c r="BN94" s="316"/>
      <c r="BO94" s="755"/>
      <c r="BP94" s="755"/>
      <c r="BQ94" s="755"/>
      <c r="BR94" s="361"/>
      <c r="BS94" s="361"/>
      <c r="BT94" s="361"/>
      <c r="BU94" s="361"/>
      <c r="BV94" s="361"/>
      <c r="BW94" s="361"/>
    </row>
    <row r="95" spans="2:75" x14ac:dyDescent="0.25">
      <c r="B95" s="307" t="s">
        <v>1277</v>
      </c>
      <c r="C95" s="360" t="s">
        <v>1278</v>
      </c>
      <c r="D95" s="132"/>
      <c r="E95" s="132"/>
      <c r="F95" s="132"/>
      <c r="G95" s="132"/>
      <c r="H95" s="527"/>
      <c r="I95" s="527"/>
      <c r="J95" s="631"/>
      <c r="K95" s="631"/>
      <c r="L95" s="631"/>
      <c r="M95" s="631"/>
      <c r="N95" s="755"/>
      <c r="O95" s="755"/>
      <c r="P95" s="755"/>
      <c r="Q95" s="755"/>
      <c r="R95" s="133"/>
      <c r="S95" s="133">
        <v>76</v>
      </c>
      <c r="T95" s="318" t="s">
        <v>1191</v>
      </c>
      <c r="U95" s="326" t="s">
        <v>1261</v>
      </c>
      <c r="V95" s="133"/>
      <c r="W95" s="755"/>
      <c r="X95" s="755"/>
      <c r="Y95" s="755"/>
      <c r="Z95" s="755"/>
      <c r="AA95" s="755"/>
      <c r="AB95" s="755"/>
      <c r="AC95" s="755"/>
      <c r="AD95" s="755"/>
      <c r="AE95" s="755"/>
      <c r="AF95" s="755"/>
      <c r="AG95" s="361"/>
      <c r="AH95" s="361"/>
      <c r="AI95" s="361"/>
      <c r="AJ95" s="361"/>
      <c r="AK95" s="361"/>
      <c r="AL95" s="316"/>
      <c r="AM95" s="316"/>
      <c r="AN95" s="316"/>
      <c r="AO95" s="316"/>
      <c r="AP95" s="316"/>
      <c r="AQ95" s="316"/>
      <c r="AR95" s="316"/>
      <c r="AS95" s="316"/>
      <c r="AT95" s="316"/>
      <c r="AU95" s="316"/>
      <c r="AV95" s="316"/>
      <c r="AW95" s="316"/>
      <c r="AX95" s="316"/>
      <c r="AY95" s="316"/>
      <c r="AZ95" s="316"/>
      <c r="BA95" s="316"/>
      <c r="BB95" s="632"/>
      <c r="BC95" s="317"/>
      <c r="BD95" s="317"/>
      <c r="BE95" s="317"/>
      <c r="BF95" s="316"/>
      <c r="BG95" s="317"/>
      <c r="BH95" s="317"/>
      <c r="BI95" s="133"/>
      <c r="BJ95" s="133"/>
      <c r="BK95" s="133"/>
      <c r="BL95" s="316"/>
      <c r="BM95" s="316"/>
      <c r="BN95" s="361"/>
      <c r="BO95" s="361"/>
      <c r="BP95" s="326"/>
      <c r="BQ95" s="133"/>
      <c r="BR95" s="133"/>
      <c r="BS95" s="316"/>
      <c r="BT95" s="133"/>
      <c r="BU95" s="133"/>
      <c r="BV95" s="133"/>
      <c r="BW95" s="133"/>
    </row>
    <row r="96" spans="2:75" x14ac:dyDescent="0.25">
      <c r="B96" s="361">
        <v>27</v>
      </c>
      <c r="C96" s="361" t="s">
        <v>1191</v>
      </c>
      <c r="D96" s="326" t="s">
        <v>1280</v>
      </c>
      <c r="E96" s="133"/>
      <c r="F96" s="133"/>
      <c r="G96" s="316"/>
      <c r="H96" s="133"/>
      <c r="I96" s="133"/>
      <c r="J96" s="133"/>
      <c r="K96" s="133"/>
      <c r="L96" s="133"/>
      <c r="M96" s="755"/>
      <c r="O96" s="755"/>
      <c r="P96" s="755"/>
      <c r="Q96" s="755"/>
      <c r="R96" s="755"/>
      <c r="S96" s="133">
        <v>77</v>
      </c>
      <c r="T96" s="318" t="s">
        <v>1191</v>
      </c>
      <c r="U96" s="326" t="s">
        <v>1263</v>
      </c>
      <c r="V96" s="133"/>
      <c r="W96" s="755"/>
      <c r="X96" s="755"/>
      <c r="Y96" s="755"/>
      <c r="Z96" s="755"/>
      <c r="AA96" s="755"/>
      <c r="AB96" s="755"/>
      <c r="AC96" s="755"/>
      <c r="AD96" s="755"/>
      <c r="AE96" s="755"/>
      <c r="AF96" s="755"/>
      <c r="AG96" s="361"/>
      <c r="AH96" s="361"/>
      <c r="AI96" s="361"/>
      <c r="AJ96" s="361"/>
      <c r="AK96" s="361"/>
      <c r="AL96" s="904"/>
      <c r="AM96" s="317"/>
      <c r="AN96" s="317"/>
      <c r="AO96" s="317"/>
      <c r="AP96" s="317"/>
      <c r="AQ96" s="317"/>
      <c r="AR96" s="317"/>
      <c r="AS96" s="317"/>
      <c r="AT96" s="317"/>
      <c r="AU96" s="317"/>
      <c r="AV96" s="317"/>
      <c r="AW96" s="317"/>
      <c r="AX96" s="317"/>
      <c r="AY96" s="317"/>
      <c r="AZ96" s="317"/>
      <c r="BA96" s="317"/>
      <c r="BB96" s="317"/>
      <c r="BC96" s="317"/>
      <c r="BD96" s="317"/>
      <c r="BE96" s="317"/>
      <c r="BF96" s="317"/>
      <c r="BG96" s="317"/>
      <c r="BH96" s="317"/>
      <c r="BI96" s="133"/>
      <c r="BJ96" s="133"/>
      <c r="BK96" s="133"/>
      <c r="BL96" s="316"/>
      <c r="BM96" s="316"/>
      <c r="BN96" s="361"/>
      <c r="BO96" s="361"/>
      <c r="BP96" s="326"/>
      <c r="BQ96" s="133"/>
      <c r="BR96" s="133"/>
      <c r="BS96" s="316"/>
      <c r="BT96" s="133"/>
      <c r="BU96" s="133"/>
      <c r="BV96" s="133"/>
      <c r="BW96" s="133"/>
    </row>
    <row r="97" spans="2:75" x14ac:dyDescent="0.25">
      <c r="B97" s="361">
        <v>28</v>
      </c>
      <c r="C97" s="361" t="s">
        <v>1191</v>
      </c>
      <c r="D97" s="326" t="s">
        <v>1282</v>
      </c>
      <c r="E97" s="133"/>
      <c r="F97" s="133"/>
      <c r="G97" s="316"/>
      <c r="H97" s="133"/>
      <c r="I97" s="133"/>
      <c r="J97" s="133"/>
      <c r="K97" s="133"/>
      <c r="L97" s="133"/>
      <c r="M97" s="755"/>
      <c r="N97" s="755"/>
      <c r="O97" s="755"/>
      <c r="P97" s="755"/>
      <c r="Q97" s="755"/>
      <c r="R97" s="755"/>
      <c r="S97" s="133">
        <v>78</v>
      </c>
      <c r="T97" s="133" t="s">
        <v>1191</v>
      </c>
      <c r="U97" s="133" t="s">
        <v>1266</v>
      </c>
      <c r="V97" s="755"/>
      <c r="W97" s="755"/>
      <c r="X97" s="755"/>
      <c r="Y97" s="755"/>
      <c r="Z97" s="755"/>
      <c r="AA97" s="755"/>
      <c r="AB97" s="755"/>
      <c r="AC97" s="755"/>
      <c r="AD97" s="755"/>
      <c r="AE97" s="755"/>
      <c r="AF97" s="755"/>
      <c r="AG97" s="361"/>
      <c r="AH97" s="361"/>
      <c r="AI97" s="361"/>
      <c r="AJ97" s="361"/>
      <c r="AK97" s="361"/>
      <c r="AL97" s="904"/>
      <c r="AM97" s="940"/>
      <c r="AN97" s="940"/>
      <c r="AO97" s="940"/>
      <c r="AP97" s="940"/>
      <c r="AQ97" s="940"/>
      <c r="AR97" s="940"/>
      <c r="AS97" s="940"/>
      <c r="AT97" s="940"/>
      <c r="AU97" s="940"/>
      <c r="AV97" s="940"/>
      <c r="AW97" s="940"/>
      <c r="AX97" s="940"/>
      <c r="AY97" s="940"/>
      <c r="AZ97" s="940"/>
      <c r="BA97" s="940"/>
      <c r="BB97" s="940"/>
      <c r="BC97" s="940"/>
      <c r="BD97" s="940"/>
      <c r="BE97" s="940"/>
      <c r="BF97" s="940"/>
      <c r="BG97" s="940"/>
      <c r="BH97" s="940"/>
      <c r="BI97" s="133"/>
      <c r="BJ97" s="133"/>
      <c r="BK97" s="133"/>
      <c r="BL97" s="316"/>
      <c r="BM97" s="316"/>
      <c r="BN97" s="316"/>
      <c r="BO97" s="755"/>
      <c r="BP97" s="755"/>
      <c r="BQ97" s="755"/>
      <c r="BR97" s="361"/>
      <c r="BS97" s="361"/>
      <c r="BT97" s="361"/>
      <c r="BU97" s="361"/>
      <c r="BV97" s="361"/>
      <c r="BW97" s="361"/>
    </row>
    <row r="98" spans="2:75" x14ac:dyDescent="0.25">
      <c r="B98" s="361">
        <v>29</v>
      </c>
      <c r="C98" s="361" t="s">
        <v>1191</v>
      </c>
      <c r="D98" s="593" t="s">
        <v>1298</v>
      </c>
      <c r="E98" s="133"/>
      <c r="F98" s="133"/>
      <c r="G98" s="316"/>
      <c r="H98" s="133"/>
      <c r="I98" s="133"/>
      <c r="J98" s="133"/>
      <c r="K98" s="133"/>
      <c r="L98" s="133"/>
      <c r="M98" s="755"/>
      <c r="N98" s="755"/>
      <c r="O98" s="755"/>
      <c r="P98" s="755"/>
      <c r="Q98" s="755"/>
      <c r="R98" s="755"/>
      <c r="S98" s="133">
        <v>79</v>
      </c>
      <c r="T98" s="133" t="s">
        <v>1191</v>
      </c>
      <c r="U98" s="326" t="s">
        <v>1199</v>
      </c>
      <c r="V98" s="755"/>
      <c r="W98" s="755"/>
      <c r="X98" s="755"/>
      <c r="Y98" s="755"/>
      <c r="Z98" s="755"/>
      <c r="AA98" s="755"/>
      <c r="AB98" s="755"/>
      <c r="AC98" s="755"/>
      <c r="AD98" s="755"/>
      <c r="AE98" s="755"/>
      <c r="AF98" s="755"/>
      <c r="AG98" s="361"/>
      <c r="AH98" s="361"/>
      <c r="AI98" s="634"/>
      <c r="AJ98" s="361"/>
      <c r="AK98" s="361"/>
      <c r="AL98" s="307"/>
      <c r="AM98" s="307"/>
      <c r="AN98" s="133"/>
      <c r="AO98" s="361"/>
      <c r="AP98" s="361"/>
      <c r="AQ98" s="361"/>
      <c r="AR98" s="361"/>
      <c r="AS98" s="361"/>
      <c r="AT98" s="361"/>
      <c r="AU98" s="361"/>
      <c r="AV98" s="361"/>
      <c r="AW98" s="361"/>
      <c r="AX98" s="361"/>
      <c r="AY98" s="361"/>
      <c r="AZ98" s="361"/>
      <c r="BA98" s="361"/>
      <c r="BB98" s="633"/>
      <c r="BC98" s="133"/>
      <c r="BD98" s="133"/>
      <c r="BE98" s="361"/>
      <c r="BF98" s="361"/>
      <c r="BG98" s="133"/>
      <c r="BH98" s="133"/>
      <c r="BI98" s="133"/>
      <c r="BJ98" s="133"/>
      <c r="BK98" s="133"/>
      <c r="BL98" s="316"/>
      <c r="BM98" s="316"/>
      <c r="BN98" s="316"/>
      <c r="BO98" s="755"/>
      <c r="BP98" s="755"/>
      <c r="BQ98" s="755"/>
      <c r="BR98" s="361"/>
      <c r="BS98" s="361"/>
      <c r="BT98" s="361"/>
      <c r="BU98" s="361"/>
      <c r="BV98" s="361"/>
      <c r="BW98" s="361"/>
    </row>
    <row r="99" spans="2:75" x14ac:dyDescent="0.25">
      <c r="B99" s="307" t="s">
        <v>1285</v>
      </c>
      <c r="C99" s="362" t="s">
        <v>1286</v>
      </c>
      <c r="D99" s="363"/>
      <c r="E99" s="363"/>
      <c r="F99" s="363"/>
      <c r="G99" s="363"/>
      <c r="H99" s="635"/>
      <c r="I99" s="635"/>
      <c r="J99" s="636"/>
      <c r="K99" s="636"/>
      <c r="L99" s="636"/>
      <c r="M99" s="636"/>
      <c r="N99" s="755"/>
      <c r="O99" s="755"/>
      <c r="P99" s="755"/>
      <c r="Q99" s="755"/>
      <c r="R99" s="310"/>
      <c r="S99" s="133">
        <v>80</v>
      </c>
      <c r="T99" s="133" t="s">
        <v>1191</v>
      </c>
      <c r="U99" s="328" t="s">
        <v>1270</v>
      </c>
      <c r="V99" s="328"/>
      <c r="W99" s="328"/>
      <c r="X99" s="328"/>
      <c r="Y99" s="324"/>
      <c r="Z99" s="324"/>
      <c r="AA99" s="523"/>
      <c r="AB99" s="523"/>
      <c r="AC99" s="523"/>
      <c r="AD99" s="523"/>
      <c r="AE99" s="324"/>
      <c r="AF99" s="755"/>
      <c r="AG99" s="361"/>
      <c r="AH99" s="361"/>
      <c r="AI99" s="361"/>
      <c r="AJ99" s="361"/>
      <c r="AK99" s="361"/>
      <c r="AL99" s="361"/>
      <c r="AM99" s="361"/>
      <c r="AN99" s="326"/>
      <c r="AO99" s="361"/>
      <c r="AP99" s="364"/>
      <c r="AQ99" s="361"/>
      <c r="AR99" s="361"/>
      <c r="AS99" s="361"/>
      <c r="AT99" s="361"/>
      <c r="AU99" s="361"/>
      <c r="AV99" s="361"/>
      <c r="AW99" s="361"/>
      <c r="AX99" s="361"/>
      <c r="AY99" s="361"/>
      <c r="AZ99" s="361"/>
      <c r="BA99" s="361"/>
      <c r="BB99" s="316"/>
      <c r="BC99" s="133"/>
      <c r="BD99" s="133"/>
      <c r="BE99" s="361"/>
      <c r="BF99" s="361"/>
      <c r="BG99" s="133"/>
      <c r="BH99" s="133"/>
      <c r="BI99" s="133"/>
      <c r="BJ99" s="133"/>
      <c r="BK99" s="133"/>
      <c r="BL99" s="316"/>
      <c r="BM99" s="316"/>
      <c r="BN99" s="316"/>
      <c r="BO99" s="755"/>
      <c r="BP99" s="755"/>
      <c r="BQ99" s="755"/>
      <c r="BR99" s="361"/>
      <c r="BS99" s="361"/>
      <c r="BT99" s="361"/>
      <c r="BU99" s="361"/>
      <c r="BV99" s="361"/>
      <c r="BW99" s="361"/>
    </row>
    <row r="100" spans="2:75" x14ac:dyDescent="0.25">
      <c r="B100" s="318">
        <v>30</v>
      </c>
      <c r="C100" s="361" t="s">
        <v>1191</v>
      </c>
      <c r="D100" s="593" t="s">
        <v>1835</v>
      </c>
      <c r="E100" s="133"/>
      <c r="F100" s="133"/>
      <c r="G100" s="133"/>
      <c r="H100" s="133"/>
      <c r="I100" s="133"/>
      <c r="J100" s="133"/>
      <c r="K100" s="133"/>
      <c r="L100" s="133"/>
      <c r="M100" s="755"/>
      <c r="N100" s="755"/>
      <c r="O100" s="361"/>
      <c r="P100" s="361"/>
      <c r="Q100" s="361"/>
      <c r="R100" s="307" t="s">
        <v>1272</v>
      </c>
      <c r="S100" s="310"/>
      <c r="T100" s="358" t="s">
        <v>1273</v>
      </c>
      <c r="U100" s="359"/>
      <c r="V100" s="359"/>
      <c r="W100" s="359"/>
      <c r="X100" s="359"/>
      <c r="Y100" s="566"/>
      <c r="Z100" s="566"/>
      <c r="AA100" s="637"/>
      <c r="AB100" s="637"/>
      <c r="AC100" s="637"/>
      <c r="AD100" s="637"/>
      <c r="AE100" s="566"/>
      <c r="AF100" s="755"/>
      <c r="AG100" s="361"/>
      <c r="AH100" s="361"/>
      <c r="AI100" s="361"/>
      <c r="AJ100" s="361"/>
      <c r="AK100" s="361"/>
      <c r="AL100" s="361"/>
      <c r="AM100" s="361"/>
      <c r="AN100" s="326"/>
      <c r="AO100" s="361"/>
      <c r="AP100" s="361"/>
      <c r="AQ100" s="361"/>
      <c r="AR100" s="361"/>
      <c r="AS100" s="361"/>
      <c r="AT100" s="361"/>
      <c r="AU100" s="361"/>
      <c r="AV100" s="361"/>
      <c r="AW100" s="361"/>
      <c r="AX100" s="361"/>
      <c r="AY100" s="361"/>
      <c r="AZ100" s="361"/>
      <c r="BA100" s="361"/>
      <c r="BB100" s="633"/>
      <c r="BC100" s="361"/>
      <c r="BD100" s="326"/>
      <c r="BE100" s="361"/>
      <c r="BF100" s="361"/>
      <c r="BG100" s="133"/>
      <c r="BH100" s="133"/>
      <c r="BI100" s="133"/>
      <c r="BJ100" s="133"/>
      <c r="BK100" s="133"/>
      <c r="BL100" s="316"/>
      <c r="BM100" s="316"/>
      <c r="BN100" s="316"/>
      <c r="BO100" s="755"/>
      <c r="BP100" s="755"/>
      <c r="BQ100" s="755"/>
      <c r="BR100" s="361"/>
      <c r="BS100" s="361"/>
      <c r="BT100" s="361"/>
      <c r="BU100" s="361"/>
      <c r="BV100" s="361"/>
      <c r="BW100" s="361"/>
    </row>
    <row r="101" spans="2:75" x14ac:dyDescent="0.25">
      <c r="B101" s="318">
        <v>31</v>
      </c>
      <c r="C101" s="361" t="s">
        <v>1191</v>
      </c>
      <c r="D101" s="593" t="s">
        <v>1836</v>
      </c>
      <c r="E101" s="133"/>
      <c r="F101" s="133"/>
      <c r="G101" s="133"/>
      <c r="H101" s="133"/>
      <c r="I101" s="133"/>
      <c r="J101" s="133"/>
      <c r="K101" s="133"/>
      <c r="L101" s="133"/>
      <c r="M101" s="361"/>
      <c r="N101" s="361"/>
      <c r="O101" s="361"/>
      <c r="P101" s="361"/>
      <c r="Q101" s="361"/>
      <c r="R101" s="755"/>
      <c r="S101" s="133">
        <v>81</v>
      </c>
      <c r="T101" s="318" t="s">
        <v>1191</v>
      </c>
      <c r="U101" s="326" t="s">
        <v>1274</v>
      </c>
      <c r="V101" s="755"/>
      <c r="W101" s="755"/>
      <c r="X101" s="755"/>
      <c r="Y101" s="755"/>
      <c r="Z101" s="755"/>
      <c r="AA101" s="755"/>
      <c r="AB101" s="755"/>
      <c r="AC101" s="755"/>
      <c r="AD101" s="755"/>
      <c r="AE101" s="755"/>
      <c r="AF101" s="755"/>
      <c r="AG101" s="361"/>
      <c r="AH101" s="361"/>
      <c r="AI101" s="361"/>
      <c r="AJ101" s="361"/>
      <c r="AK101" s="361"/>
      <c r="AL101" s="361"/>
      <c r="AM101" s="361"/>
      <c r="AN101" s="326"/>
      <c r="AO101" s="361"/>
      <c r="AP101" s="361"/>
      <c r="AQ101" s="361"/>
      <c r="AR101" s="361"/>
      <c r="AS101" s="361"/>
      <c r="AT101" s="361"/>
      <c r="AU101" s="361"/>
      <c r="AV101" s="361"/>
      <c r="AW101" s="361"/>
      <c r="AX101" s="361"/>
      <c r="AY101" s="361"/>
      <c r="AZ101" s="361"/>
      <c r="BA101" s="361"/>
      <c r="BB101" s="316"/>
      <c r="BC101" s="361"/>
      <c r="BD101" s="326"/>
      <c r="BE101" s="361"/>
      <c r="BF101" s="361"/>
      <c r="BG101" s="133"/>
      <c r="BH101" s="133"/>
      <c r="BI101" s="133"/>
      <c r="BJ101" s="133"/>
      <c r="BK101" s="133"/>
      <c r="BL101" s="316"/>
      <c r="BM101" s="366"/>
      <c r="BN101" s="366"/>
      <c r="BO101" s="367"/>
      <c r="BP101" s="367"/>
      <c r="BQ101" s="307"/>
      <c r="BR101" s="361"/>
      <c r="BS101" s="361"/>
      <c r="BT101" s="361"/>
      <c r="BU101" s="361"/>
      <c r="BV101" s="361"/>
      <c r="BW101" s="361"/>
    </row>
    <row r="102" spans="2:75" x14ac:dyDescent="0.25">
      <c r="B102" s="318">
        <v>32</v>
      </c>
      <c r="C102" s="361" t="s">
        <v>1191</v>
      </c>
      <c r="D102" s="593" t="s">
        <v>1837</v>
      </c>
      <c r="E102" s="133"/>
      <c r="F102" s="133"/>
      <c r="G102" s="133"/>
      <c r="H102" s="133"/>
      <c r="I102" s="133"/>
      <c r="J102" s="133"/>
      <c r="K102" s="133"/>
      <c r="L102" s="133"/>
      <c r="M102" s="361"/>
      <c r="N102" s="361"/>
      <c r="O102" s="361"/>
      <c r="P102" s="361"/>
      <c r="Q102" s="361"/>
      <c r="R102" s="755"/>
      <c r="S102" s="133">
        <v>82</v>
      </c>
      <c r="T102" s="318" t="s">
        <v>1191</v>
      </c>
      <c r="U102" s="326" t="s">
        <v>1276</v>
      </c>
      <c r="V102" s="755"/>
      <c r="W102" s="755"/>
      <c r="X102" s="755"/>
      <c r="Y102" s="755"/>
      <c r="Z102" s="755"/>
      <c r="AA102" s="755"/>
      <c r="AB102" s="755"/>
      <c r="AC102" s="755"/>
      <c r="AD102" s="755"/>
      <c r="AE102" s="755"/>
      <c r="AF102" s="755"/>
      <c r="AG102" s="361"/>
      <c r="AH102" s="361"/>
      <c r="AI102" s="361"/>
      <c r="AJ102" s="361"/>
      <c r="AK102" s="361"/>
      <c r="AL102" s="361"/>
      <c r="AM102" s="361"/>
      <c r="AN102" s="326"/>
      <c r="AO102" s="361"/>
      <c r="AP102" s="361"/>
      <c r="AQ102" s="361"/>
      <c r="AR102" s="361"/>
      <c r="AS102" s="361"/>
      <c r="AT102" s="361"/>
      <c r="AU102" s="361"/>
      <c r="AV102" s="361"/>
      <c r="AW102" s="361"/>
      <c r="AX102" s="361"/>
      <c r="AY102" s="361"/>
      <c r="AZ102" s="361"/>
      <c r="BA102" s="361"/>
      <c r="BB102" s="638"/>
      <c r="BC102" s="361"/>
      <c r="BD102" s="326"/>
      <c r="BE102" s="361"/>
      <c r="BF102" s="361"/>
      <c r="BG102" s="133"/>
      <c r="BH102" s="133"/>
      <c r="BI102" s="133"/>
      <c r="BJ102" s="133"/>
      <c r="BK102" s="133"/>
      <c r="BL102" s="755"/>
      <c r="BM102" s="755"/>
      <c r="BN102" s="755"/>
      <c r="BO102" s="755"/>
      <c r="BP102" s="755"/>
      <c r="BQ102" s="755"/>
      <c r="BR102" s="361"/>
      <c r="BS102" s="361"/>
      <c r="BT102" s="361"/>
      <c r="BU102" s="361"/>
      <c r="BV102" s="361"/>
      <c r="BW102" s="361"/>
    </row>
    <row r="103" spans="2:75" x14ac:dyDescent="0.25">
      <c r="B103" s="318">
        <v>33</v>
      </c>
      <c r="C103" s="361" t="s">
        <v>1191</v>
      </c>
      <c r="D103" s="593" t="s">
        <v>1838</v>
      </c>
      <c r="E103" s="133"/>
      <c r="F103" s="133"/>
      <c r="G103" s="133"/>
      <c r="H103" s="133"/>
      <c r="I103" s="133"/>
      <c r="J103" s="133"/>
      <c r="K103" s="133"/>
      <c r="L103" s="133"/>
      <c r="M103" s="361"/>
      <c r="N103" s="361"/>
      <c r="O103" s="361"/>
      <c r="P103" s="361"/>
      <c r="Q103" s="361"/>
      <c r="R103" s="755"/>
      <c r="S103" s="133">
        <v>83</v>
      </c>
      <c r="T103" s="318" t="s">
        <v>1191</v>
      </c>
      <c r="U103" s="326" t="s">
        <v>1279</v>
      </c>
      <c r="V103" s="755"/>
      <c r="W103" s="755"/>
      <c r="X103" s="755"/>
      <c r="Y103" s="755"/>
      <c r="Z103" s="755"/>
      <c r="AA103" s="755"/>
      <c r="AB103" s="755"/>
      <c r="AC103" s="755"/>
      <c r="AD103" s="755"/>
      <c r="AE103" s="755"/>
      <c r="AF103" s="755"/>
      <c r="AG103" s="361"/>
      <c r="AH103" s="361"/>
      <c r="AI103" s="361"/>
      <c r="AJ103" s="361"/>
      <c r="AK103" s="361"/>
      <c r="AL103" s="361"/>
      <c r="AM103" s="361"/>
      <c r="AN103" s="326"/>
      <c r="AO103" s="361"/>
      <c r="AP103" s="361"/>
      <c r="AQ103" s="361"/>
      <c r="AR103" s="361"/>
      <c r="AS103" s="361"/>
      <c r="AT103" s="361"/>
      <c r="AU103" s="361"/>
      <c r="AV103" s="361"/>
      <c r="AW103" s="361"/>
      <c r="AX103" s="361"/>
      <c r="AY103" s="361"/>
      <c r="AZ103" s="361"/>
      <c r="BA103" s="361"/>
      <c r="BB103" s="133"/>
      <c r="BC103" s="133"/>
      <c r="BD103" s="133"/>
      <c r="BE103" s="361"/>
      <c r="BF103" s="361"/>
      <c r="BG103" s="133"/>
      <c r="BH103" s="133"/>
      <c r="BI103" s="133"/>
      <c r="BJ103" s="133"/>
      <c r="BK103" s="133"/>
      <c r="BL103" s="361"/>
      <c r="BM103" s="361"/>
      <c r="BN103" s="361"/>
      <c r="BO103" s="361"/>
      <c r="BP103" s="361"/>
      <c r="BQ103" s="361"/>
      <c r="BR103" s="361"/>
      <c r="BS103" s="361"/>
      <c r="BT103" s="361"/>
      <c r="BU103" s="361"/>
      <c r="BV103" s="361"/>
      <c r="BW103" s="361"/>
    </row>
    <row r="104" spans="2:75" x14ac:dyDescent="0.25">
      <c r="B104" s="318">
        <v>34</v>
      </c>
      <c r="C104" s="361" t="s">
        <v>1191</v>
      </c>
      <c r="D104" s="593" t="s">
        <v>1847</v>
      </c>
      <c r="E104" s="133"/>
      <c r="F104" s="133"/>
      <c r="G104" s="133"/>
      <c r="H104" s="133"/>
      <c r="I104" s="133"/>
      <c r="J104" s="133"/>
      <c r="K104" s="133"/>
      <c r="L104" s="133"/>
      <c r="M104" s="361"/>
      <c r="N104" s="361"/>
      <c r="O104" s="361"/>
      <c r="P104" s="361"/>
      <c r="Q104" s="361"/>
      <c r="R104" s="755"/>
      <c r="S104" s="133">
        <v>84</v>
      </c>
      <c r="T104" s="318" t="s">
        <v>1191</v>
      </c>
      <c r="U104" s="133" t="s">
        <v>1281</v>
      </c>
      <c r="V104" s="755"/>
      <c r="W104" s="755"/>
      <c r="X104" s="755"/>
      <c r="Y104" s="755"/>
      <c r="Z104" s="755"/>
      <c r="AA104" s="755"/>
      <c r="AB104" s="755"/>
      <c r="AC104" s="755"/>
      <c r="AD104" s="755"/>
      <c r="AE104" s="755"/>
      <c r="AF104" s="755"/>
      <c r="AG104" s="361"/>
      <c r="AH104" s="361"/>
      <c r="AI104" s="361"/>
      <c r="AJ104" s="361"/>
      <c r="AK104" s="361"/>
      <c r="AL104" s="361"/>
      <c r="AM104" s="361"/>
      <c r="AN104" s="326"/>
      <c r="AO104" s="361"/>
      <c r="AP104" s="361"/>
      <c r="AQ104" s="361"/>
      <c r="AR104" s="361"/>
      <c r="AS104" s="361"/>
      <c r="AT104" s="361"/>
      <c r="AU104" s="361"/>
      <c r="AV104" s="361"/>
      <c r="AW104" s="361"/>
      <c r="AX104" s="361"/>
      <c r="AY104" s="361"/>
      <c r="AZ104" s="361"/>
      <c r="BA104" s="361"/>
      <c r="BB104" s="133"/>
      <c r="BC104" s="133"/>
      <c r="BD104" s="133"/>
      <c r="BE104" s="361"/>
      <c r="BF104" s="361"/>
      <c r="BG104" s="133"/>
      <c r="BH104" s="133"/>
      <c r="BI104" s="133"/>
      <c r="BJ104" s="133"/>
      <c r="BK104" s="133"/>
      <c r="BL104" s="361"/>
      <c r="BM104" s="361"/>
      <c r="BN104" s="361"/>
      <c r="BO104" s="361"/>
      <c r="BP104" s="361"/>
      <c r="BQ104" s="361"/>
      <c r="BR104" s="361"/>
      <c r="BS104" s="361"/>
      <c r="BT104" s="361"/>
      <c r="BU104" s="361"/>
      <c r="BV104" s="361"/>
      <c r="BW104" s="361"/>
    </row>
    <row r="105" spans="2:75" x14ac:dyDescent="0.25">
      <c r="B105" s="318">
        <v>35</v>
      </c>
      <c r="C105" s="361" t="s">
        <v>1191</v>
      </c>
      <c r="D105" s="593" t="s">
        <v>1252</v>
      </c>
      <c r="E105" s="372" t="s">
        <v>1294</v>
      </c>
      <c r="F105" s="372"/>
      <c r="G105" s="372"/>
      <c r="H105" s="372"/>
      <c r="I105" s="372"/>
      <c r="J105"/>
      <c r="K105"/>
      <c r="L105"/>
      <c r="M105"/>
      <c r="N105"/>
      <c r="O105" s="361"/>
      <c r="P105" s="361"/>
      <c r="Q105" s="361"/>
      <c r="R105" s="361"/>
      <c r="S105" s="133">
        <v>85</v>
      </c>
      <c r="T105" s="318" t="s">
        <v>1191</v>
      </c>
      <c r="U105" s="133" t="s">
        <v>1283</v>
      </c>
      <c r="V105" s="361"/>
      <c r="W105" s="361"/>
      <c r="X105" s="361"/>
      <c r="Y105" s="361"/>
      <c r="Z105" s="361"/>
      <c r="AA105" s="361"/>
      <c r="AB105" s="361"/>
      <c r="AC105" s="361"/>
      <c r="AD105" s="361"/>
      <c r="AE105" s="361"/>
      <c r="AF105" s="755"/>
      <c r="AG105" s="361"/>
      <c r="AH105" s="361"/>
      <c r="AI105" s="361"/>
      <c r="AJ105" s="361"/>
      <c r="AK105" s="361"/>
      <c r="AL105" s="361"/>
      <c r="AM105" s="361"/>
      <c r="AN105" s="326"/>
      <c r="AO105" s="361"/>
      <c r="AP105" s="361"/>
      <c r="AQ105" s="361"/>
      <c r="AR105" s="361"/>
      <c r="AS105" s="361"/>
      <c r="AT105" s="361"/>
      <c r="AU105" s="361"/>
      <c r="AV105" s="361"/>
      <c r="AW105" s="361"/>
      <c r="AX105" s="361"/>
      <c r="AY105" s="361"/>
      <c r="AZ105" s="361"/>
      <c r="BA105" s="361"/>
      <c r="BB105" s="133"/>
      <c r="BC105" s="133"/>
      <c r="BD105" s="133"/>
      <c r="BE105" s="361"/>
      <c r="BF105" s="361"/>
      <c r="BG105" s="133"/>
      <c r="BH105" s="133"/>
      <c r="BI105" s="133"/>
      <c r="BJ105" s="133"/>
      <c r="BK105" s="133"/>
      <c r="BL105" s="361"/>
      <c r="BM105" s="361"/>
      <c r="BN105" s="361"/>
      <c r="BO105" s="361"/>
      <c r="BP105" s="361"/>
      <c r="BQ105" s="361"/>
      <c r="BR105" s="361"/>
      <c r="BS105" s="361"/>
      <c r="BT105" s="361"/>
      <c r="BU105" s="361"/>
      <c r="BV105" s="361"/>
      <c r="BW105" s="361"/>
    </row>
    <row r="106" spans="2:75" x14ac:dyDescent="0.25">
      <c r="B106" s="639">
        <v>36</v>
      </c>
      <c r="C106" s="361" t="s">
        <v>1191</v>
      </c>
      <c r="D106" s="593" t="s">
        <v>1839</v>
      </c>
      <c r="E106" s="133"/>
      <c r="F106" s="133"/>
      <c r="G106" s="133"/>
      <c r="H106" s="133"/>
      <c r="I106" s="133"/>
      <c r="J106" s="133"/>
      <c r="K106" s="133"/>
      <c r="L106" s="133"/>
      <c r="M106" s="361"/>
      <c r="N106" s="361"/>
      <c r="O106" s="361"/>
      <c r="P106" s="361"/>
      <c r="Q106" s="361"/>
      <c r="R106" s="361"/>
      <c r="S106" s="133">
        <v>86</v>
      </c>
      <c r="T106" s="318" t="s">
        <v>1191</v>
      </c>
      <c r="U106" s="133" t="s">
        <v>1284</v>
      </c>
      <c r="V106" s="361"/>
      <c r="W106" s="361"/>
      <c r="X106" s="361"/>
      <c r="Y106" s="361"/>
      <c r="Z106" s="361"/>
      <c r="AA106" s="361"/>
      <c r="AB106" s="361"/>
      <c r="AC106" s="361"/>
      <c r="AD106" s="361"/>
      <c r="AE106" s="361"/>
      <c r="AF106" s="755"/>
      <c r="AG106" s="361"/>
      <c r="AH106" s="361"/>
      <c r="AI106" s="361"/>
      <c r="AJ106" s="361"/>
      <c r="AK106" s="361"/>
      <c r="AL106" s="361"/>
      <c r="AM106" s="361"/>
      <c r="AN106" s="326"/>
      <c r="AO106" s="361"/>
      <c r="AP106" s="361"/>
      <c r="AQ106" s="361"/>
      <c r="AR106" s="361"/>
      <c r="AS106" s="361"/>
      <c r="AT106" s="361"/>
      <c r="AU106" s="361"/>
      <c r="AV106" s="361"/>
      <c r="AW106" s="361"/>
      <c r="AX106" s="361"/>
      <c r="AY106" s="361"/>
      <c r="AZ106" s="361"/>
      <c r="BA106" s="361"/>
      <c r="BB106" s="133"/>
      <c r="BC106" s="133"/>
      <c r="BD106" s="133"/>
      <c r="BE106" s="361"/>
      <c r="BF106" s="361"/>
      <c r="BG106" s="133"/>
      <c r="BH106" s="133"/>
      <c r="BI106" s="133"/>
      <c r="BJ106" s="133"/>
      <c r="BK106" s="133"/>
      <c r="BL106" s="361"/>
      <c r="BM106" s="361"/>
      <c r="BN106" s="361"/>
      <c r="BO106" s="361"/>
      <c r="BP106" s="361"/>
      <c r="BQ106" s="361"/>
      <c r="BR106" s="361"/>
      <c r="BS106" s="361"/>
      <c r="BT106" s="361"/>
      <c r="BU106" s="361"/>
      <c r="BV106" s="361"/>
      <c r="BW106" s="361"/>
    </row>
    <row r="107" spans="2:75" x14ac:dyDescent="0.25">
      <c r="B107" s="639">
        <v>37</v>
      </c>
      <c r="C107" s="361" t="s">
        <v>1191</v>
      </c>
      <c r="D107" s="593" t="s">
        <v>1840</v>
      </c>
      <c r="E107" s="133"/>
      <c r="F107" s="133"/>
      <c r="G107" s="133"/>
      <c r="H107" s="133"/>
      <c r="I107" s="133"/>
      <c r="J107" s="133"/>
      <c r="K107" s="133"/>
      <c r="L107" s="133"/>
      <c r="M107" s="361"/>
      <c r="N107" s="361"/>
      <c r="O107" s="361"/>
      <c r="P107" s="361"/>
      <c r="Q107" s="361"/>
      <c r="R107" s="310"/>
      <c r="S107" s="133">
        <v>87</v>
      </c>
      <c r="T107" s="318" t="s">
        <v>1191</v>
      </c>
      <c r="U107" s="328" t="s">
        <v>1287</v>
      </c>
      <c r="V107" s="328"/>
      <c r="W107" s="328"/>
      <c r="X107" s="328"/>
      <c r="Y107" s="324"/>
      <c r="Z107" s="324"/>
      <c r="AA107" s="523"/>
      <c r="AB107" s="523"/>
      <c r="AC107" s="523"/>
      <c r="AD107" s="523"/>
      <c r="AE107" s="324"/>
      <c r="AF107" s="755"/>
      <c r="AG107" s="361"/>
      <c r="AH107" s="361"/>
      <c r="AI107" s="361"/>
      <c r="AJ107" s="361"/>
      <c r="AK107" s="361"/>
      <c r="AL107" s="361"/>
      <c r="AM107" s="361"/>
      <c r="AN107" s="133"/>
      <c r="AO107" s="361"/>
      <c r="AP107" s="361"/>
      <c r="AQ107" s="361"/>
      <c r="AR107" s="361"/>
      <c r="AS107" s="361"/>
      <c r="AT107" s="361"/>
      <c r="AU107" s="361"/>
      <c r="AV107" s="361"/>
      <c r="AW107" s="361"/>
      <c r="AX107" s="361"/>
      <c r="AY107" s="361"/>
      <c r="AZ107" s="361"/>
      <c r="BA107" s="361"/>
      <c r="BB107" s="133"/>
      <c r="BC107" s="133"/>
      <c r="BD107" s="133"/>
      <c r="BE107" s="361"/>
      <c r="BF107" s="361"/>
      <c r="BG107" s="133"/>
      <c r="BH107" s="133"/>
      <c r="BI107" s="133"/>
      <c r="BJ107" s="133"/>
      <c r="BK107" s="133"/>
      <c r="BL107" s="361"/>
      <c r="BM107" s="361"/>
      <c r="BN107" s="361"/>
      <c r="BO107" s="361"/>
      <c r="BP107" s="361"/>
      <c r="BQ107" s="361"/>
      <c r="BR107" s="361"/>
      <c r="BS107" s="361"/>
      <c r="BT107" s="361"/>
      <c r="BU107" s="361"/>
      <c r="BV107" s="361"/>
      <c r="BW107" s="361"/>
    </row>
    <row r="108" spans="2:75" x14ac:dyDescent="0.25">
      <c r="B108" s="639">
        <v>38</v>
      </c>
      <c r="C108" s="361" t="s">
        <v>1191</v>
      </c>
      <c r="D108" s="593" t="s">
        <v>1841</v>
      </c>
      <c r="E108" s="133"/>
      <c r="F108" s="133"/>
      <c r="G108" s="133"/>
      <c r="H108" s="133"/>
      <c r="I108" s="133"/>
      <c r="J108" s="133"/>
      <c r="K108" s="133"/>
      <c r="L108"/>
      <c r="M108"/>
      <c r="N108" s="361"/>
      <c r="O108" s="361"/>
      <c r="P108" s="361"/>
      <c r="Q108" s="361"/>
      <c r="R108" s="365"/>
      <c r="S108" s="133">
        <v>88</v>
      </c>
      <c r="T108" s="318" t="s">
        <v>1191</v>
      </c>
      <c r="U108" s="328" t="s">
        <v>1288</v>
      </c>
      <c r="V108" s="365"/>
      <c r="W108" s="365"/>
      <c r="X108" s="365"/>
      <c r="Y108" s="365"/>
      <c r="Z108" s="365"/>
      <c r="AA108" s="365"/>
      <c r="AB108" s="365"/>
      <c r="AC108" s="365"/>
      <c r="AD108" s="365"/>
      <c r="AE108" s="365"/>
      <c r="AF108" s="755"/>
      <c r="AG108" s="361"/>
      <c r="AH108" s="361"/>
      <c r="AI108" s="361"/>
      <c r="AJ108" s="361"/>
      <c r="AK108" s="361"/>
      <c r="AL108" s="361"/>
      <c r="AM108" s="361"/>
      <c r="AN108" s="133"/>
      <c r="AO108" s="361"/>
      <c r="AP108" s="361"/>
      <c r="AQ108" s="361"/>
      <c r="AR108" s="361"/>
      <c r="AS108" s="361"/>
      <c r="AT108" s="361"/>
      <c r="AU108" s="361"/>
      <c r="AV108" s="361"/>
      <c r="AW108" s="361"/>
      <c r="AX108" s="361"/>
      <c r="AY108" s="361"/>
      <c r="AZ108" s="361"/>
      <c r="BA108" s="361"/>
      <c r="BB108" s="133"/>
      <c r="BC108" s="133"/>
      <c r="BD108" s="133"/>
      <c r="BE108" s="361"/>
      <c r="BF108" s="361"/>
      <c r="BG108" s="133"/>
      <c r="BH108" s="133"/>
      <c r="BI108" s="133"/>
      <c r="BJ108" s="133"/>
      <c r="BK108" s="133"/>
      <c r="BL108" s="316"/>
      <c r="BM108" s="316"/>
      <c r="BN108" s="316"/>
      <c r="BO108" s="316"/>
      <c r="BP108" s="316"/>
      <c r="BQ108" s="361"/>
      <c r="BR108" s="361"/>
      <c r="BS108" s="361"/>
      <c r="BT108" s="361"/>
      <c r="BU108" s="361"/>
      <c r="BV108" s="361"/>
      <c r="BW108" s="361"/>
    </row>
    <row r="109" spans="2:75" x14ac:dyDescent="0.25">
      <c r="B109" s="639">
        <v>39</v>
      </c>
      <c r="C109" s="361" t="s">
        <v>1191</v>
      </c>
      <c r="D109" s="593" t="s">
        <v>1842</v>
      </c>
      <c r="E109" s="133"/>
      <c r="F109" s="133"/>
      <c r="G109" s="133"/>
      <c r="H109" s="133"/>
      <c r="I109" s="133"/>
      <c r="J109" s="133"/>
      <c r="K109" s="133"/>
      <c r="L109"/>
      <c r="M109"/>
      <c r="N109" s="361"/>
      <c r="O109" s="361"/>
      <c r="P109" s="361"/>
      <c r="Q109" s="361"/>
      <c r="R109" s="365"/>
      <c r="S109" s="133">
        <v>89</v>
      </c>
      <c r="T109" s="318" t="s">
        <v>1191</v>
      </c>
      <c r="U109" s="328" t="s">
        <v>1289</v>
      </c>
      <c r="V109" s="365"/>
      <c r="W109" s="365"/>
      <c r="X109" s="365"/>
      <c r="Y109" s="365"/>
      <c r="Z109" s="365"/>
      <c r="AA109" s="365"/>
      <c r="AB109" s="365"/>
      <c r="AC109" s="365"/>
      <c r="AD109" s="365"/>
      <c r="AE109" s="365"/>
      <c r="AF109" s="755"/>
      <c r="AG109" s="361"/>
      <c r="AH109" s="361"/>
      <c r="AI109" s="361"/>
      <c r="AJ109" s="361"/>
      <c r="AK109" s="361"/>
      <c r="AL109" s="133"/>
      <c r="AM109" s="133"/>
      <c r="AN109" s="326"/>
      <c r="AO109" s="361"/>
      <c r="AP109" s="361"/>
      <c r="AQ109" s="361"/>
      <c r="AR109" s="361"/>
      <c r="AS109" s="361"/>
      <c r="AT109" s="361"/>
      <c r="AU109" s="361"/>
      <c r="AV109" s="361"/>
      <c r="AW109" s="361"/>
      <c r="AX109" s="361"/>
      <c r="AY109" s="361"/>
      <c r="AZ109" s="361"/>
      <c r="BA109" s="361"/>
      <c r="BB109" s="133"/>
      <c r="BC109" s="133"/>
      <c r="BD109" s="133"/>
      <c r="BE109" s="361"/>
      <c r="BF109" s="361"/>
      <c r="BG109" s="133"/>
      <c r="BH109" s="133"/>
      <c r="BI109" s="133"/>
      <c r="BJ109" s="133"/>
      <c r="BK109" s="133"/>
      <c r="BL109" s="316"/>
      <c r="BM109" s="316"/>
      <c r="BN109" s="316"/>
      <c r="BO109" s="316"/>
      <c r="BP109" s="316"/>
      <c r="BQ109" s="361"/>
      <c r="BR109" s="361"/>
      <c r="BS109" s="361"/>
      <c r="BT109" s="361"/>
      <c r="BU109" s="361"/>
      <c r="BV109" s="361"/>
      <c r="BW109" s="361"/>
    </row>
    <row r="110" spans="2:75" x14ac:dyDescent="0.25">
      <c r="B110" s="639">
        <v>40</v>
      </c>
      <c r="C110" s="361" t="s">
        <v>1191</v>
      </c>
      <c r="D110" s="593" t="s">
        <v>1843</v>
      </c>
      <c r="E110" s="133"/>
      <c r="F110" s="133"/>
      <c r="G110" s="133"/>
      <c r="H110" s="133"/>
      <c r="I110" s="133"/>
      <c r="J110" s="133"/>
      <c r="K110" s="133"/>
      <c r="L110"/>
      <c r="M110"/>
      <c r="N110" s="361"/>
      <c r="O110" s="361"/>
      <c r="P110" s="361"/>
      <c r="Q110" s="361"/>
      <c r="R110" s="307" t="s">
        <v>1290</v>
      </c>
      <c r="S110" s="310"/>
      <c r="T110" s="368" t="s">
        <v>1291</v>
      </c>
      <c r="U110" s="369"/>
      <c r="V110" s="369"/>
      <c r="W110" s="369"/>
      <c r="X110" s="369"/>
      <c r="Y110" s="765"/>
      <c r="Z110" s="765"/>
      <c r="AA110" s="640"/>
      <c r="AB110" s="640"/>
      <c r="AC110" s="640"/>
      <c r="AD110" s="640"/>
      <c r="AE110" s="765"/>
      <c r="AF110" s="755"/>
      <c r="AG110" s="361"/>
      <c r="AH110" s="361"/>
      <c r="AI110" s="361"/>
      <c r="AJ110" s="361"/>
      <c r="AK110" s="361"/>
      <c r="AL110" s="307"/>
      <c r="AM110" s="307"/>
      <c r="AN110" s="326"/>
      <c r="AO110" s="361"/>
      <c r="AP110" s="361"/>
      <c r="AQ110" s="361"/>
      <c r="AR110" s="361"/>
      <c r="AS110" s="361"/>
      <c r="AT110" s="361"/>
      <c r="AU110" s="361"/>
      <c r="AV110" s="361"/>
      <c r="AW110" s="361"/>
      <c r="AX110" s="361"/>
      <c r="AY110" s="361"/>
      <c r="AZ110" s="361"/>
      <c r="BA110" s="361"/>
      <c r="BB110" s="133"/>
      <c r="BC110" s="133"/>
      <c r="BD110" s="133"/>
      <c r="BE110" s="361"/>
      <c r="BF110" s="361"/>
      <c r="BG110" s="133"/>
      <c r="BH110" s="133"/>
      <c r="BI110" s="133"/>
      <c r="BJ110" s="133"/>
      <c r="BK110" s="133"/>
      <c r="BL110" s="755"/>
      <c r="BM110" s="755"/>
      <c r="BN110" s="755"/>
      <c r="BO110" s="755"/>
      <c r="BP110" s="755"/>
      <c r="BQ110" s="361"/>
      <c r="BR110" s="361"/>
      <c r="BS110" s="361"/>
      <c r="BT110" s="361"/>
      <c r="BU110" s="361"/>
      <c r="BV110" s="361"/>
      <c r="BW110" s="361"/>
    </row>
    <row r="111" spans="2:75" x14ac:dyDescent="0.25">
      <c r="B111" s="307" t="s">
        <v>1</v>
      </c>
      <c r="C111" s="373" t="s">
        <v>1296</v>
      </c>
      <c r="D111" s="374"/>
      <c r="E111" s="374"/>
      <c r="F111" s="374"/>
      <c r="G111" s="374"/>
      <c r="H111" s="585"/>
      <c r="I111" s="585"/>
      <c r="J111" s="641"/>
      <c r="K111" s="641"/>
      <c r="L111" s="641"/>
      <c r="M111" s="641"/>
      <c r="N111" s="361"/>
      <c r="O111" s="361"/>
      <c r="P111" s="361"/>
      <c r="Q111" s="361"/>
      <c r="R111" s="361"/>
      <c r="S111" s="133">
        <v>90</v>
      </c>
      <c r="T111" s="318" t="s">
        <v>1191</v>
      </c>
      <c r="U111" s="133" t="s">
        <v>1211</v>
      </c>
      <c r="V111" s="361"/>
      <c r="W111" s="361"/>
      <c r="X111" s="361"/>
      <c r="Y111" s="361"/>
      <c r="Z111" s="361"/>
      <c r="AA111" s="361"/>
      <c r="AB111" s="361"/>
      <c r="AC111" s="361"/>
      <c r="AD111" s="361"/>
      <c r="AE111" s="361"/>
      <c r="AF111" s="361"/>
      <c r="AG111" s="361"/>
      <c r="AH111" s="361"/>
      <c r="AI111" s="361"/>
      <c r="AJ111" s="361"/>
      <c r="AK111" s="361"/>
      <c r="AL111" s="361"/>
      <c r="AM111" s="361"/>
      <c r="AN111" s="133"/>
      <c r="AO111" s="361"/>
      <c r="AP111" s="361"/>
      <c r="AQ111" s="361"/>
      <c r="AR111" s="361"/>
      <c r="AS111" s="361"/>
      <c r="AT111" s="361"/>
      <c r="AU111" s="361"/>
      <c r="AV111" s="361"/>
      <c r="AW111" s="361"/>
      <c r="AX111" s="361"/>
      <c r="AY111" s="361"/>
      <c r="AZ111" s="361"/>
      <c r="BA111" s="361"/>
      <c r="BB111" s="133"/>
      <c r="BC111" s="133"/>
      <c r="BD111" s="133"/>
      <c r="BE111" s="133"/>
      <c r="BF111" s="133"/>
      <c r="BG111" s="133"/>
      <c r="BH111" s="133"/>
      <c r="BI111" s="133"/>
      <c r="BJ111" s="133"/>
      <c r="BK111" s="133"/>
      <c r="BL111" s="755"/>
      <c r="BM111" s="755"/>
      <c r="BN111" s="755"/>
      <c r="BO111" s="755"/>
      <c r="BP111" s="755"/>
      <c r="BQ111" s="361"/>
      <c r="BR111" s="361"/>
      <c r="BS111" s="361"/>
      <c r="BT111" s="361"/>
      <c r="BU111" s="361"/>
      <c r="BV111" s="361"/>
      <c r="BW111" s="361"/>
    </row>
    <row r="112" spans="2:75" x14ac:dyDescent="0.25">
      <c r="B112" s="318">
        <v>41</v>
      </c>
      <c r="C112" s="361" t="s">
        <v>1191</v>
      </c>
      <c r="D112" s="593" t="s">
        <v>1299</v>
      </c>
      <c r="E112" s="133"/>
      <c r="F112" s="133"/>
      <c r="G112" s="133"/>
      <c r="H112" s="133"/>
      <c r="I112" s="133"/>
      <c r="J112" s="133"/>
      <c r="K112" s="133"/>
      <c r="L112" s="133"/>
      <c r="M112" s="361"/>
      <c r="N112" s="361"/>
      <c r="O112" s="361"/>
      <c r="P112" s="361"/>
      <c r="Q112" s="361"/>
      <c r="R112" s="307" t="s">
        <v>1292</v>
      </c>
      <c r="S112" s="310"/>
      <c r="T112" s="370" t="s">
        <v>1293</v>
      </c>
      <c r="U112" s="371"/>
      <c r="V112" s="371"/>
      <c r="W112" s="371"/>
      <c r="X112" s="371"/>
      <c r="Y112" s="773"/>
      <c r="Z112" s="773"/>
      <c r="AA112" s="642"/>
      <c r="AB112" s="642"/>
      <c r="AC112" s="642"/>
      <c r="AD112" s="642"/>
      <c r="AE112" s="773"/>
      <c r="AF112" s="361"/>
      <c r="AG112" s="361"/>
      <c r="AH112" s="361"/>
      <c r="AI112" s="361"/>
      <c r="AJ112" s="361"/>
      <c r="AK112" s="361"/>
      <c r="AL112" s="361"/>
      <c r="AM112" s="361"/>
      <c r="AN112" s="133"/>
      <c r="AO112" s="361"/>
      <c r="AP112" s="361"/>
      <c r="AQ112" s="361"/>
      <c r="AR112" s="361"/>
      <c r="AS112" s="361"/>
      <c r="AT112" s="361"/>
      <c r="AU112" s="361"/>
      <c r="AV112" s="361"/>
      <c r="AW112" s="361"/>
      <c r="AX112" s="361"/>
      <c r="AY112" s="361"/>
      <c r="AZ112" s="361"/>
      <c r="BA112" s="361"/>
      <c r="BB112" s="133"/>
      <c r="BC112" s="133"/>
      <c r="BD112" s="133"/>
      <c r="BE112" s="133"/>
      <c r="BF112" s="133"/>
      <c r="BG112" s="133"/>
      <c r="BH112" s="133"/>
      <c r="BI112" s="133"/>
      <c r="BJ112" s="133"/>
      <c r="BK112" s="133"/>
      <c r="BL112" s="755"/>
      <c r="BM112" s="755"/>
      <c r="BN112" s="755"/>
      <c r="BO112" s="755"/>
      <c r="BP112" s="755"/>
      <c r="BQ112" s="361"/>
      <c r="BR112" s="361"/>
      <c r="BS112" s="361"/>
      <c r="BT112" s="361"/>
      <c r="BU112" s="361"/>
      <c r="BV112" s="361"/>
      <c r="BW112" s="361"/>
    </row>
    <row r="113" spans="2:75" x14ac:dyDescent="0.25">
      <c r="B113" s="318">
        <v>42</v>
      </c>
      <c r="C113" s="361" t="s">
        <v>1191</v>
      </c>
      <c r="D113" s="593" t="s">
        <v>1300</v>
      </c>
      <c r="E113" s="133"/>
      <c r="F113" s="133"/>
      <c r="G113" s="133"/>
      <c r="H113" s="133"/>
      <c r="I113" s="133"/>
      <c r="J113" s="133"/>
      <c r="K113" s="133"/>
      <c r="L113" s="133"/>
      <c r="M113" s="361"/>
      <c r="N113" s="361"/>
      <c r="O113" s="361"/>
      <c r="P113" s="361"/>
      <c r="Q113"/>
      <c r="R113" s="361"/>
      <c r="S113" s="133">
        <v>91</v>
      </c>
      <c r="T113" s="318" t="s">
        <v>1191</v>
      </c>
      <c r="U113" s="326" t="s">
        <v>1295</v>
      </c>
      <c r="V113" s="361"/>
      <c r="W113" s="361"/>
      <c r="X113" s="361"/>
      <c r="Y113" s="361"/>
      <c r="Z113" s="361"/>
      <c r="AA113" s="361"/>
      <c r="AB113" s="361"/>
      <c r="AC113" s="361"/>
      <c r="AD113" s="361"/>
      <c r="AE113" s="361"/>
      <c r="AF113" s="361"/>
      <c r="AG113" s="361"/>
      <c r="AH113" s="361"/>
      <c r="AI113" s="361"/>
      <c r="AJ113" s="361"/>
      <c r="AK113" s="361"/>
      <c r="AL113" s="361"/>
      <c r="AM113" s="361"/>
      <c r="AN113" s="133"/>
      <c r="AO113" s="361"/>
      <c r="AP113" s="361"/>
      <c r="AQ113" s="361"/>
      <c r="AR113" s="361"/>
      <c r="AS113" s="361"/>
      <c r="AT113" s="361"/>
      <c r="AU113" s="361"/>
      <c r="AV113" s="361"/>
      <c r="AW113" s="361"/>
      <c r="AX113" s="361"/>
      <c r="AY113" s="361"/>
      <c r="AZ113" s="361"/>
      <c r="BA113" s="361"/>
      <c r="BB113" s="133"/>
      <c r="BC113" s="133"/>
      <c r="BD113" s="133"/>
      <c r="BE113" s="133"/>
      <c r="BF113" s="133"/>
      <c r="BG113" s="133"/>
      <c r="BH113" s="133"/>
      <c r="BI113" s="133"/>
      <c r="BJ113" s="133"/>
      <c r="BK113" s="133"/>
      <c r="BL113" s="755"/>
      <c r="BM113" s="755"/>
      <c r="BN113" s="755"/>
      <c r="BO113" s="755"/>
      <c r="BP113" s="755"/>
      <c r="BQ113" s="361"/>
      <c r="BR113" s="361"/>
      <c r="BS113" s="361"/>
      <c r="BT113" s="361"/>
      <c r="BU113" s="361"/>
      <c r="BV113" s="361"/>
      <c r="BW113" s="361"/>
    </row>
    <row r="114" spans="2:75" x14ac:dyDescent="0.25">
      <c r="B114" s="318">
        <v>43</v>
      </c>
      <c r="C114" s="361" t="s">
        <v>1191</v>
      </c>
      <c r="D114" s="593" t="s">
        <v>1844</v>
      </c>
      <c r="E114" s="133"/>
      <c r="F114" s="133"/>
      <c r="G114" s="133"/>
      <c r="H114" s="133"/>
      <c r="I114" s="133"/>
      <c r="J114" s="133"/>
      <c r="K114" s="133"/>
      <c r="L114" s="133"/>
      <c r="M114" s="361"/>
      <c r="N114" s="361"/>
      <c r="O114" s="361"/>
      <c r="P114" s="361"/>
      <c r="Q114"/>
      <c r="AF114" s="361"/>
      <c r="AG114" s="361"/>
      <c r="AH114" s="361"/>
      <c r="AI114" s="361"/>
      <c r="AJ114" s="361"/>
      <c r="AK114" s="361"/>
      <c r="AL114" s="361"/>
      <c r="AM114" s="361"/>
      <c r="AN114" s="133"/>
      <c r="AO114" s="361"/>
      <c r="AP114" s="361"/>
      <c r="AQ114" s="361"/>
      <c r="AR114" s="361"/>
      <c r="AS114" s="361"/>
      <c r="AT114" s="361"/>
      <c r="AU114" s="361"/>
      <c r="AV114" s="361"/>
      <c r="AW114" s="361"/>
      <c r="AX114" s="361"/>
      <c r="AY114" s="361"/>
      <c r="AZ114" s="361"/>
      <c r="BA114" s="361"/>
      <c r="BB114" s="133"/>
      <c r="BC114" s="133"/>
      <c r="BD114" s="133"/>
      <c r="BE114" s="133"/>
      <c r="BF114" s="133"/>
      <c r="BG114" s="133"/>
      <c r="BH114" s="133"/>
      <c r="BI114" s="133"/>
      <c r="BJ114" s="133"/>
      <c r="BK114" s="133"/>
      <c r="BL114" s="755"/>
      <c r="BM114" s="755"/>
      <c r="BN114" s="755"/>
      <c r="BO114" s="755"/>
      <c r="BP114" s="755"/>
      <c r="BQ114" s="361"/>
      <c r="BR114" s="361"/>
      <c r="BS114" s="361"/>
      <c r="BT114" s="361"/>
      <c r="BU114" s="361"/>
      <c r="BV114" s="361"/>
      <c r="BW114" s="361"/>
    </row>
    <row r="115" spans="2:75" x14ac:dyDescent="0.25">
      <c r="B115" s="318">
        <v>44</v>
      </c>
      <c r="C115" s="361" t="s">
        <v>1191</v>
      </c>
      <c r="D115" s="593" t="s">
        <v>1301</v>
      </c>
      <c r="E115" s="133"/>
      <c r="F115" s="133"/>
      <c r="G115" s="133"/>
      <c r="H115" s="133"/>
      <c r="I115" s="133"/>
      <c r="J115" s="133"/>
      <c r="K115" s="133"/>
      <c r="L115" s="133"/>
      <c r="M115" s="361"/>
      <c r="N115" s="361"/>
      <c r="O115" s="361"/>
      <c r="P115" s="361"/>
      <c r="Q115" s="361"/>
      <c r="AF115" s="361"/>
      <c r="AG115" s="361"/>
      <c r="AH115" s="361"/>
      <c r="AI115" s="361"/>
      <c r="AJ115" s="361"/>
      <c r="AK115" s="361"/>
      <c r="AL115" s="361"/>
      <c r="AM115" s="361"/>
      <c r="AN115" s="133"/>
      <c r="AO115" s="361"/>
      <c r="AP115" s="361"/>
      <c r="AQ115" s="361"/>
      <c r="AR115" s="361"/>
      <c r="AS115" s="361"/>
      <c r="AT115" s="361"/>
      <c r="AU115" s="361"/>
      <c r="AV115" s="361"/>
      <c r="AW115" s="361"/>
      <c r="AX115" s="361"/>
      <c r="AY115" s="361"/>
      <c r="AZ115" s="361"/>
      <c r="BA115" s="361"/>
      <c r="BB115" s="133"/>
      <c r="BC115" s="133"/>
      <c r="BD115" s="133"/>
      <c r="BE115" s="133"/>
      <c r="BF115" s="133"/>
      <c r="BG115" s="133"/>
      <c r="BH115" s="133"/>
      <c r="BI115" s="133"/>
      <c r="BJ115" s="133"/>
      <c r="BK115" s="133"/>
      <c r="BL115" s="317"/>
      <c r="BM115" s="755"/>
      <c r="BN115" s="755"/>
      <c r="BO115" s="755"/>
      <c r="BP115" s="755"/>
      <c r="BQ115" s="361"/>
      <c r="BR115" s="361"/>
      <c r="BS115" s="361"/>
      <c r="BT115" s="361"/>
      <c r="BU115" s="361"/>
      <c r="BV115" s="361"/>
      <c r="BW115" s="361"/>
    </row>
    <row r="116" spans="2:75" x14ac:dyDescent="0.25">
      <c r="B116" s="133">
        <v>45</v>
      </c>
      <c r="C116" s="361" t="s">
        <v>1191</v>
      </c>
      <c r="D116" s="593" t="s">
        <v>1302</v>
      </c>
      <c r="E116" s="326"/>
      <c r="F116" s="755"/>
      <c r="G116" s="755"/>
      <c r="H116" s="755"/>
      <c r="I116" s="755"/>
      <c r="J116" s="755"/>
      <c r="K116" s="755"/>
      <c r="L116" s="133"/>
      <c r="M116" s="361"/>
      <c r="N116" s="361"/>
      <c r="O116" s="361"/>
      <c r="P116" s="361"/>
      <c r="Q116" s="361"/>
      <c r="AF116" s="361"/>
      <c r="AG116" s="361"/>
      <c r="AH116" s="361"/>
      <c r="AI116" s="361"/>
      <c r="AJ116" s="361"/>
      <c r="AK116" s="361"/>
      <c r="AL116" s="361"/>
      <c r="AM116" s="361"/>
      <c r="AN116" s="133"/>
      <c r="AO116" s="361"/>
      <c r="AP116" s="361"/>
      <c r="AQ116" s="361"/>
      <c r="AR116" s="361"/>
      <c r="AS116" s="361"/>
      <c r="AT116" s="361"/>
      <c r="AU116" s="361"/>
      <c r="AV116" s="361"/>
      <c r="AW116" s="361"/>
      <c r="AX116" s="361"/>
      <c r="AY116" s="361"/>
      <c r="AZ116" s="361"/>
      <c r="BA116" s="361"/>
      <c r="BB116" s="133"/>
      <c r="BC116" s="133"/>
      <c r="BD116" s="133"/>
      <c r="BE116" s="133"/>
      <c r="BF116" s="133"/>
      <c r="BG116" s="133"/>
      <c r="BH116" s="133"/>
      <c r="BI116" s="133"/>
      <c r="BJ116" s="133"/>
      <c r="BK116" s="133"/>
      <c r="BL116" s="755"/>
      <c r="BM116" s="755"/>
      <c r="BN116" s="755"/>
      <c r="BO116" s="755"/>
      <c r="BP116" s="755"/>
      <c r="BQ116" s="361"/>
      <c r="BR116" s="361"/>
      <c r="BS116" s="361"/>
      <c r="BT116" s="361"/>
      <c r="BU116" s="361"/>
      <c r="BV116" s="361"/>
      <c r="BW116" s="361"/>
    </row>
    <row r="117" spans="2:75" x14ac:dyDescent="0.25">
      <c r="B117" s="133">
        <v>46</v>
      </c>
      <c r="C117" s="318" t="s">
        <v>1191</v>
      </c>
      <c r="D117" s="593" t="s">
        <v>1303</v>
      </c>
      <c r="E117" s="326"/>
      <c r="F117" s="755"/>
      <c r="G117" s="755"/>
      <c r="H117" s="755"/>
      <c r="I117" s="755"/>
      <c r="J117" s="755"/>
      <c r="K117" s="755"/>
      <c r="O117" s="361"/>
      <c r="P117" s="361"/>
      <c r="Q117" s="361"/>
      <c r="AF117" s="361"/>
      <c r="AG117" s="361"/>
      <c r="AH117" s="361"/>
      <c r="AI117" s="361"/>
      <c r="AJ117" s="361"/>
      <c r="AK117" s="361"/>
      <c r="AL117" s="361"/>
      <c r="AM117" s="361"/>
      <c r="AN117" s="133"/>
      <c r="AO117" s="361"/>
      <c r="AP117" s="361"/>
      <c r="AQ117" s="361"/>
      <c r="AR117" s="361"/>
      <c r="AS117" s="361"/>
      <c r="AT117" s="361"/>
      <c r="AU117" s="361"/>
      <c r="AV117" s="361"/>
      <c r="AW117" s="361"/>
      <c r="AX117" s="361"/>
      <c r="AY117" s="361"/>
      <c r="AZ117" s="361"/>
      <c r="BA117" s="361"/>
      <c r="BB117" s="133"/>
      <c r="BC117" s="133"/>
      <c r="BD117" s="133"/>
      <c r="BE117" s="133"/>
      <c r="BF117" s="133"/>
      <c r="BG117" s="133"/>
      <c r="BH117" s="133"/>
      <c r="BI117" s="133"/>
      <c r="BJ117" s="133"/>
      <c r="BK117" s="361"/>
      <c r="BL117" s="361"/>
      <c r="BM117" s="361"/>
      <c r="BN117" s="361"/>
      <c r="BO117" s="361"/>
      <c r="BP117" s="361"/>
      <c r="BQ117" s="361"/>
      <c r="BR117" s="361"/>
      <c r="BS117" s="361"/>
      <c r="BT117" s="361"/>
      <c r="BU117" s="361"/>
      <c r="BV117" s="361"/>
      <c r="BW117" s="361"/>
    </row>
    <row r="118" spans="2:75" x14ac:dyDescent="0.25">
      <c r="B118" s="133">
        <v>47</v>
      </c>
      <c r="C118" s="318" t="s">
        <v>1191</v>
      </c>
      <c r="D118" s="593" t="s">
        <v>1304</v>
      </c>
      <c r="E118" s="326"/>
      <c r="F118" s="755"/>
      <c r="G118" s="755"/>
      <c r="H118" s="755"/>
      <c r="I118" s="755"/>
      <c r="J118" s="755"/>
      <c r="K118" s="755"/>
      <c r="O118" s="365"/>
      <c r="P118" s="361"/>
      <c r="Q118" s="361"/>
      <c r="AF118" s="365"/>
      <c r="AG118" s="365"/>
      <c r="AH118" s="365"/>
      <c r="AI118" s="365"/>
      <c r="AJ118" s="365"/>
      <c r="AK118" s="365"/>
      <c r="AL118" s="365"/>
      <c r="AM118" s="365"/>
      <c r="AN118" s="328"/>
      <c r="AO118" s="365"/>
      <c r="AP118" s="365"/>
      <c r="AQ118" s="365"/>
      <c r="AR118" s="365"/>
      <c r="AS118" s="365"/>
      <c r="AT118" s="365"/>
      <c r="AU118" s="365"/>
      <c r="AV118" s="365"/>
      <c r="AW118" s="365"/>
      <c r="AX118" s="365"/>
      <c r="AY118" s="365"/>
      <c r="AZ118" s="365"/>
      <c r="BA118" s="365"/>
      <c r="BB118" s="328"/>
      <c r="BC118" s="328"/>
      <c r="BD118" s="328"/>
      <c r="BE118" s="328"/>
      <c r="BF118" s="328"/>
      <c r="BG118" s="328"/>
      <c r="BH118" s="328"/>
      <c r="BI118" s="328"/>
      <c r="BJ118" s="328"/>
      <c r="BK118" s="365"/>
      <c r="BL118" s="365"/>
      <c r="BM118" s="365"/>
      <c r="BN118" s="365"/>
      <c r="BO118" s="365"/>
      <c r="BP118" s="365"/>
      <c r="BQ118" s="365"/>
      <c r="BR118" s="365"/>
      <c r="BS118" s="365"/>
      <c r="BT118" s="365"/>
      <c r="BU118" s="365"/>
      <c r="BV118" s="365"/>
      <c r="BW118" s="365"/>
    </row>
    <row r="119" spans="2:75" x14ac:dyDescent="0.25">
      <c r="B119" s="133">
        <v>48</v>
      </c>
      <c r="C119" s="318" t="s">
        <v>1191</v>
      </c>
      <c r="D119" s="593" t="s">
        <v>1845</v>
      </c>
      <c r="E119" s="326"/>
      <c r="F119" s="755"/>
      <c r="G119" s="755"/>
      <c r="H119" s="755"/>
      <c r="I119" s="755"/>
      <c r="J119" s="755"/>
      <c r="K119" s="755"/>
      <c r="O119" s="361"/>
      <c r="P119" s="365"/>
      <c r="Q119" s="365"/>
      <c r="R119" s="361"/>
      <c r="S119" s="133"/>
      <c r="T119" s="133"/>
      <c r="U119" s="133"/>
      <c r="V119" s="133"/>
      <c r="W119" s="133"/>
      <c r="X119" s="133"/>
      <c r="Y119" s="133"/>
      <c r="Z119" s="133"/>
      <c r="AA119" s="133"/>
      <c r="AB119" s="361"/>
      <c r="AC119" s="361"/>
      <c r="AD119" s="361"/>
      <c r="AE119" s="361"/>
      <c r="AF119" s="361"/>
      <c r="AG119" s="361"/>
      <c r="AH119" s="361"/>
      <c r="AI119" s="361"/>
      <c r="AJ119" s="361"/>
      <c r="AK119" s="361"/>
      <c r="AL119" s="361"/>
      <c r="AM119" s="361"/>
      <c r="AN119" s="133"/>
      <c r="AO119" s="361"/>
      <c r="AP119" s="361"/>
      <c r="AQ119" s="361"/>
      <c r="AR119" s="361"/>
      <c r="AS119" s="361"/>
      <c r="AT119" s="361"/>
      <c r="AU119" s="361"/>
      <c r="AV119" s="361"/>
      <c r="AW119" s="361"/>
      <c r="AX119" s="361"/>
      <c r="AY119" s="361"/>
      <c r="AZ119" s="361"/>
      <c r="BA119" s="361"/>
      <c r="BB119" s="133"/>
      <c r="BC119" s="133"/>
      <c r="BD119" s="133"/>
      <c r="BE119" s="361"/>
      <c r="BF119" s="361"/>
      <c r="BG119" s="361"/>
      <c r="BH119" s="133"/>
      <c r="BI119" s="361"/>
      <c r="BJ119" s="361"/>
      <c r="BK119" s="361"/>
      <c r="BL119" s="361"/>
      <c r="BM119" s="361"/>
      <c r="BN119" s="361"/>
      <c r="BO119" s="361"/>
      <c r="BP119" s="361"/>
      <c r="BQ119" s="361"/>
      <c r="BR119" s="361"/>
      <c r="BS119" s="361"/>
      <c r="BT119" s="361"/>
      <c r="BU119" s="361"/>
      <c r="BV119" s="361"/>
      <c r="BW119" s="361"/>
    </row>
    <row r="120" spans="2:75" x14ac:dyDescent="0.25">
      <c r="O120" s="361"/>
      <c r="P120" s="361"/>
      <c r="Q120" s="361"/>
      <c r="R120" s="365"/>
      <c r="S120" s="328"/>
      <c r="T120" s="328"/>
      <c r="U120" s="328"/>
      <c r="V120" s="328"/>
      <c r="W120" s="328"/>
      <c r="X120" s="328"/>
      <c r="Y120" s="328"/>
      <c r="Z120" s="328"/>
      <c r="AA120" s="328"/>
      <c r="AB120" s="365"/>
      <c r="AC120" s="365"/>
      <c r="AD120" s="365"/>
      <c r="AE120" s="365"/>
      <c r="AF120" s="361"/>
      <c r="AG120" s="361"/>
      <c r="AH120" s="361"/>
      <c r="AI120" s="361"/>
      <c r="AJ120" s="361"/>
      <c r="AK120" s="361"/>
      <c r="AL120" s="361"/>
      <c r="AM120" s="361"/>
      <c r="AN120" s="133"/>
      <c r="AO120" s="361"/>
      <c r="AP120" s="361"/>
      <c r="AQ120" s="361"/>
      <c r="AR120" s="361"/>
      <c r="AS120" s="361"/>
      <c r="AT120" s="361"/>
      <c r="AU120" s="361"/>
      <c r="AV120" s="361"/>
      <c r="AW120" s="361"/>
      <c r="AX120" s="361"/>
      <c r="AY120" s="361"/>
      <c r="AZ120" s="361"/>
      <c r="BA120" s="361"/>
      <c r="BB120" s="133"/>
      <c r="BC120" s="133"/>
      <c r="BD120" s="133"/>
      <c r="BE120" s="361"/>
      <c r="BF120" s="133"/>
      <c r="BG120" s="133"/>
      <c r="BH120" s="326"/>
      <c r="BI120" s="361"/>
      <c r="BJ120" s="361"/>
      <c r="BK120" s="361"/>
      <c r="BL120" s="361"/>
      <c r="BM120" s="361"/>
      <c r="BN120" s="361"/>
      <c r="BO120" s="361"/>
      <c r="BP120" s="361"/>
      <c r="BQ120" s="361"/>
      <c r="BR120" s="361"/>
      <c r="BS120" s="361"/>
      <c r="BT120" s="361"/>
      <c r="BU120" s="361"/>
      <c r="BV120" s="361"/>
      <c r="BW120" s="361"/>
    </row>
  </sheetData>
  <mergeCells count="124">
    <mergeCell ref="B2:BW2"/>
    <mergeCell ref="B3:BW3"/>
    <mergeCell ref="J5:BW6"/>
    <mergeCell ref="H10:I12"/>
    <mergeCell ref="N10:O10"/>
    <mergeCell ref="R10:S11"/>
    <mergeCell ref="T10:U11"/>
    <mergeCell ref="V10:W11"/>
    <mergeCell ref="Y10:Z11"/>
    <mergeCell ref="AA10:AD12"/>
    <mergeCell ref="BS12:BT13"/>
    <mergeCell ref="H13:I14"/>
    <mergeCell ref="BH13:BL13"/>
    <mergeCell ref="BG14:BP16"/>
    <mergeCell ref="BR14:BU14"/>
    <mergeCell ref="P16:R25"/>
    <mergeCell ref="BA10:BB14"/>
    <mergeCell ref="BC10:BD14"/>
    <mergeCell ref="BE10:BF14"/>
    <mergeCell ref="BQ10:BQ11"/>
    <mergeCell ref="N11:O12"/>
    <mergeCell ref="AH11:AK12"/>
    <mergeCell ref="BO11:BP12"/>
    <mergeCell ref="AM10:AN14"/>
    <mergeCell ref="AO10:AP14"/>
    <mergeCell ref="AQ10:AR14"/>
    <mergeCell ref="AS10:AT14"/>
    <mergeCell ref="AU10:AX13"/>
    <mergeCell ref="AY10:AZ14"/>
    <mergeCell ref="W17:AC18"/>
    <mergeCell ref="AD17:AJ18"/>
    <mergeCell ref="AK17:AQ18"/>
    <mergeCell ref="AR17:AX18"/>
    <mergeCell ref="AY17:BE18"/>
    <mergeCell ref="BF17:BF19"/>
    <mergeCell ref="J12:M12"/>
    <mergeCell ref="BH12:BL12"/>
    <mergeCell ref="BQ12:BQ16"/>
    <mergeCell ref="S34:T40"/>
    <mergeCell ref="BO34:BR34"/>
    <mergeCell ref="BP37:BR37"/>
    <mergeCell ref="BU39:BW39"/>
    <mergeCell ref="BU40:BW41"/>
    <mergeCell ref="B41:D41"/>
    <mergeCell ref="BP24:BR24"/>
    <mergeCell ref="BP25:BR26"/>
    <mergeCell ref="BU25:BW26"/>
    <mergeCell ref="M26:N27"/>
    <mergeCell ref="BO27:BR27"/>
    <mergeCell ref="M28:O28"/>
    <mergeCell ref="P28:R39"/>
    <mergeCell ref="BP30:BR30"/>
    <mergeCell ref="BU32:BW33"/>
    <mergeCell ref="B42:D42"/>
    <mergeCell ref="BO42:BR42"/>
    <mergeCell ref="L43:M45"/>
    <mergeCell ref="AI43:AJ44"/>
    <mergeCell ref="AL43:AO44"/>
    <mergeCell ref="BP43:BR43"/>
    <mergeCell ref="N44:R45"/>
    <mergeCell ref="S44:W45"/>
    <mergeCell ref="AA44:AG45"/>
    <mergeCell ref="AS44:AV45"/>
    <mergeCell ref="BG46:BJ46"/>
    <mergeCell ref="D47:H49"/>
    <mergeCell ref="N47:R47"/>
    <mergeCell ref="S47:W47"/>
    <mergeCell ref="AK47:AO47"/>
    <mergeCell ref="BO48:BR48"/>
    <mergeCell ref="BP49:BR49"/>
    <mergeCell ref="AZ44:BD45"/>
    <mergeCell ref="BG44:BJ45"/>
    <mergeCell ref="AI45:AJ47"/>
    <mergeCell ref="AN45:AO46"/>
    <mergeCell ref="L46:M47"/>
    <mergeCell ref="N46:R46"/>
    <mergeCell ref="S46:W46"/>
    <mergeCell ref="Z46:AH47"/>
    <mergeCell ref="AS46:AV46"/>
    <mergeCell ref="AZ46:BC46"/>
    <mergeCell ref="BU49:BW51"/>
    <mergeCell ref="D50:I50"/>
    <mergeCell ref="V50:W53"/>
    <mergeCell ref="X50:Y53"/>
    <mergeCell ref="AA51:AC52"/>
    <mergeCell ref="AF51:AH52"/>
    <mergeCell ref="BB51:BF51"/>
    <mergeCell ref="O52:R52"/>
    <mergeCell ref="BB52:BD54"/>
    <mergeCell ref="AK53:AO54"/>
    <mergeCell ref="BQ56:BR57"/>
    <mergeCell ref="BT56:BW57"/>
    <mergeCell ref="BH57:BK57"/>
    <mergeCell ref="BL57:BO57"/>
    <mergeCell ref="AK59:AO60"/>
    <mergeCell ref="AT59:AU60"/>
    <mergeCell ref="AT53:AU54"/>
    <mergeCell ref="B55:AD56"/>
    <mergeCell ref="AK55:AO55"/>
    <mergeCell ref="AR55:AV55"/>
    <mergeCell ref="AK56:AO56"/>
    <mergeCell ref="AS56:AV56"/>
    <mergeCell ref="AK61:AO61"/>
    <mergeCell ref="AR61:AV61"/>
    <mergeCell ref="AK62:AO62"/>
    <mergeCell ref="AS62:AV62"/>
    <mergeCell ref="BJ63:BS63"/>
    <mergeCell ref="AK66:AO66"/>
    <mergeCell ref="AT66:AU69"/>
    <mergeCell ref="AK69:AO69"/>
    <mergeCell ref="BJ69:BV69"/>
    <mergeCell ref="AM97:BH97"/>
    <mergeCell ref="AK85:AN85"/>
    <mergeCell ref="AR85:AU85"/>
    <mergeCell ref="AJ86:AP87"/>
    <mergeCell ref="AQ86:AW87"/>
    <mergeCell ref="AJ88:AP89"/>
    <mergeCell ref="AQ88:AW89"/>
    <mergeCell ref="AR70:AV70"/>
    <mergeCell ref="AK72:AO72"/>
    <mergeCell ref="AS72:AV72"/>
    <mergeCell ref="AR76:AV76"/>
    <mergeCell ref="AT77:AU78"/>
    <mergeCell ref="AS79:AV79"/>
  </mergeCells>
  <pageMargins left="0.7" right="0.7" top="0.75" bottom="0.75" header="0.3" footer="0.3"/>
  <pageSetup paperSize="10000" orientation="portrait" horizontalDpi="0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V107"/>
  <sheetViews>
    <sheetView workbookViewId="0">
      <selection activeCell="N64" sqref="N64"/>
    </sheetView>
  </sheetViews>
  <sheetFormatPr defaultRowHeight="12.75" x14ac:dyDescent="0.2"/>
  <cols>
    <col min="1" max="1" width="1.5703125" customWidth="1"/>
    <col min="2" max="2" width="4.5703125" customWidth="1"/>
    <col min="3" max="3" width="28.7109375" customWidth="1"/>
    <col min="4" max="4" width="15.5703125" customWidth="1"/>
    <col min="5" max="5" width="9" customWidth="1"/>
    <col min="10" max="10" width="1.42578125" customWidth="1"/>
  </cols>
  <sheetData>
    <row r="1" spans="1:22" x14ac:dyDescent="0.2">
      <c r="A1" s="6"/>
      <c r="B1" s="7"/>
      <c r="C1" s="7"/>
      <c r="D1" s="7"/>
      <c r="E1" s="7"/>
      <c r="F1" s="7"/>
      <c r="G1" s="7"/>
      <c r="H1" s="7"/>
      <c r="I1" s="7"/>
      <c r="J1" s="8"/>
    </row>
    <row r="2" spans="1:22" ht="15.75" x14ac:dyDescent="0.25">
      <c r="A2" s="9"/>
      <c r="B2" s="1"/>
      <c r="C2" s="1"/>
      <c r="D2" s="1"/>
      <c r="E2" s="1"/>
      <c r="F2" s="1"/>
      <c r="G2" s="1"/>
      <c r="H2" s="916" t="s">
        <v>105</v>
      </c>
      <c r="I2" s="916"/>
      <c r="J2" s="10"/>
      <c r="K2" s="1"/>
      <c r="L2" s="1"/>
      <c r="M2" s="1"/>
      <c r="N2" s="1"/>
      <c r="O2" s="1"/>
      <c r="P2" s="1"/>
      <c r="Q2" s="1"/>
      <c r="R2" s="1"/>
      <c r="V2" s="3"/>
    </row>
    <row r="3" spans="1:22" ht="15" x14ac:dyDescent="0.2">
      <c r="A3" s="9"/>
      <c r="B3" s="1"/>
      <c r="C3" s="1"/>
      <c r="D3" s="1"/>
      <c r="E3" s="1"/>
      <c r="F3" s="1"/>
      <c r="G3" s="1"/>
      <c r="H3" s="1"/>
      <c r="I3" s="1"/>
      <c r="J3" s="10"/>
      <c r="K3" s="1"/>
      <c r="L3" s="1"/>
      <c r="M3" s="1"/>
      <c r="N3" s="1"/>
      <c r="O3" s="1"/>
      <c r="P3" s="1"/>
      <c r="Q3" s="1"/>
      <c r="R3" s="1"/>
      <c r="S3" s="1"/>
      <c r="T3" s="1"/>
    </row>
    <row r="4" spans="1:22" ht="15.75" x14ac:dyDescent="0.25">
      <c r="A4" s="9"/>
      <c r="B4" s="926" t="s">
        <v>66</v>
      </c>
      <c r="C4" s="1134"/>
      <c r="D4" s="1134"/>
      <c r="E4" s="1134"/>
      <c r="F4" s="1134"/>
      <c r="G4" s="1134"/>
      <c r="H4" s="1134"/>
      <c r="I4" s="1134"/>
      <c r="J4" s="11"/>
      <c r="K4" s="5"/>
      <c r="L4" s="5"/>
      <c r="M4" s="5"/>
      <c r="N4" s="5"/>
      <c r="O4" s="5"/>
      <c r="P4" s="5"/>
      <c r="Q4" s="5"/>
      <c r="R4" s="5"/>
      <c r="S4" s="5"/>
      <c r="T4" s="5"/>
      <c r="U4" s="5"/>
    </row>
    <row r="5" spans="1:22" ht="15.75" x14ac:dyDescent="0.25">
      <c r="A5" s="9"/>
      <c r="B5" s="926" t="s">
        <v>88</v>
      </c>
      <c r="C5" s="1134"/>
      <c r="D5" s="1134"/>
      <c r="E5" s="1134"/>
      <c r="F5" s="1134"/>
      <c r="G5" s="1134"/>
      <c r="H5" s="1134"/>
      <c r="I5" s="1134"/>
      <c r="J5" s="11"/>
      <c r="K5" s="5"/>
      <c r="L5" s="5"/>
      <c r="M5" s="5"/>
      <c r="N5" s="5"/>
      <c r="O5" s="5"/>
      <c r="P5" s="5"/>
      <c r="Q5" s="5"/>
      <c r="R5" s="5"/>
      <c r="S5" s="5"/>
      <c r="T5" s="5"/>
      <c r="U5" s="5"/>
    </row>
    <row r="6" spans="1:22" ht="15.75" x14ac:dyDescent="0.25">
      <c r="A6" s="9"/>
      <c r="B6" s="919"/>
      <c r="C6" s="919"/>
      <c r="D6" s="919"/>
      <c r="E6" s="919"/>
      <c r="F6" s="919"/>
      <c r="G6" s="919"/>
      <c r="H6" s="919"/>
      <c r="I6" s="919"/>
      <c r="J6" s="12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2" ht="15" x14ac:dyDescent="0.2">
      <c r="A7" s="9"/>
      <c r="B7" s="1"/>
      <c r="C7" s="1"/>
      <c r="D7" s="1"/>
      <c r="E7" s="1"/>
      <c r="F7" s="1"/>
      <c r="G7" s="1"/>
      <c r="H7" s="1"/>
      <c r="I7" s="1"/>
      <c r="J7" s="13"/>
      <c r="K7" s="2"/>
      <c r="L7" s="2"/>
      <c r="M7" s="2"/>
      <c r="N7" s="1"/>
      <c r="O7" s="1"/>
      <c r="P7" s="1"/>
      <c r="Q7" s="1"/>
      <c r="R7" s="1"/>
      <c r="S7" s="1"/>
      <c r="T7" s="1"/>
    </row>
    <row r="8" spans="1:22" ht="15" x14ac:dyDescent="0.2">
      <c r="A8" s="9"/>
      <c r="B8" s="1" t="s">
        <v>67</v>
      </c>
      <c r="C8" s="1"/>
      <c r="D8" s="1"/>
      <c r="E8" s="1"/>
      <c r="F8" s="1"/>
      <c r="G8" s="1"/>
      <c r="H8" s="1"/>
      <c r="I8" s="1"/>
      <c r="J8" s="13"/>
      <c r="K8" s="2"/>
      <c r="L8" s="2"/>
      <c r="M8" s="2"/>
      <c r="N8" s="1"/>
      <c r="O8" s="1"/>
      <c r="P8" s="1"/>
      <c r="Q8" s="1"/>
      <c r="R8" s="1"/>
      <c r="S8" s="1"/>
      <c r="T8" s="1"/>
    </row>
    <row r="9" spans="1:22" x14ac:dyDescent="0.2">
      <c r="A9" s="9"/>
      <c r="J9" s="14"/>
    </row>
    <row r="10" spans="1:22" x14ac:dyDescent="0.2">
      <c r="A10" s="9"/>
      <c r="B10" s="15" t="s">
        <v>1</v>
      </c>
      <c r="C10" s="15" t="s">
        <v>141</v>
      </c>
      <c r="J10" s="14"/>
    </row>
    <row r="11" spans="1:22" x14ac:dyDescent="0.2">
      <c r="A11" s="9"/>
      <c r="B11" s="16"/>
      <c r="J11" s="14"/>
    </row>
    <row r="12" spans="1:22" x14ac:dyDescent="0.2">
      <c r="A12" s="9"/>
      <c r="B12" s="52">
        <v>1</v>
      </c>
      <c r="C12" s="31" t="s">
        <v>89</v>
      </c>
      <c r="D12" s="31" t="s">
        <v>991</v>
      </c>
      <c r="J12" s="14"/>
    </row>
    <row r="13" spans="1:22" x14ac:dyDescent="0.2">
      <c r="A13" s="9"/>
      <c r="B13" s="52">
        <v>2</v>
      </c>
      <c r="C13" t="s">
        <v>98</v>
      </c>
      <c r="D13" s="31" t="s">
        <v>992</v>
      </c>
      <c r="E13" t="s">
        <v>24</v>
      </c>
      <c r="J13" s="14"/>
    </row>
    <row r="14" spans="1:22" x14ac:dyDescent="0.2">
      <c r="A14" s="9"/>
      <c r="B14" s="52">
        <v>3</v>
      </c>
      <c r="C14" t="s">
        <v>29</v>
      </c>
      <c r="D14" s="31" t="s">
        <v>286</v>
      </c>
      <c r="J14" s="14"/>
    </row>
    <row r="15" spans="1:22" x14ac:dyDescent="0.2">
      <c r="A15" s="9"/>
      <c r="B15" s="52">
        <v>4</v>
      </c>
      <c r="C15" t="s">
        <v>30</v>
      </c>
      <c r="D15" t="s">
        <v>25</v>
      </c>
      <c r="J15" s="14"/>
    </row>
    <row r="16" spans="1:22" x14ac:dyDescent="0.2">
      <c r="A16" s="9"/>
      <c r="B16" s="52">
        <v>5</v>
      </c>
      <c r="C16" t="s">
        <v>11</v>
      </c>
      <c r="J16" s="14"/>
    </row>
    <row r="17" spans="1:10" x14ac:dyDescent="0.2">
      <c r="A17" s="9"/>
      <c r="B17" s="16"/>
      <c r="C17" t="s">
        <v>12</v>
      </c>
      <c r="D17" s="31" t="s">
        <v>68</v>
      </c>
      <c r="J17" s="14"/>
    </row>
    <row r="18" spans="1:10" x14ac:dyDescent="0.2">
      <c r="A18" s="9"/>
      <c r="B18" s="16"/>
      <c r="C18" t="s">
        <v>13</v>
      </c>
      <c r="D18" t="s">
        <v>923</v>
      </c>
      <c r="J18" s="14"/>
    </row>
    <row r="19" spans="1:10" x14ac:dyDescent="0.2">
      <c r="A19" s="9"/>
      <c r="B19" s="16"/>
      <c r="C19" t="s">
        <v>14</v>
      </c>
      <c r="D19" t="s">
        <v>924</v>
      </c>
      <c r="J19" s="14"/>
    </row>
    <row r="20" spans="1:10" x14ac:dyDescent="0.2">
      <c r="A20" s="9"/>
      <c r="B20" s="16"/>
      <c r="C20" t="s">
        <v>15</v>
      </c>
      <c r="D20" t="s">
        <v>925</v>
      </c>
      <c r="J20" s="14"/>
    </row>
    <row r="21" spans="1:10" x14ac:dyDescent="0.2">
      <c r="A21" s="9"/>
      <c r="B21" s="16"/>
      <c r="C21" t="s">
        <v>16</v>
      </c>
      <c r="D21" t="s">
        <v>926</v>
      </c>
      <c r="J21" s="14"/>
    </row>
    <row r="22" spans="1:10" x14ac:dyDescent="0.2">
      <c r="A22" s="9"/>
      <c r="B22" s="16"/>
      <c r="C22" t="s">
        <v>17</v>
      </c>
      <c r="D22" t="s">
        <v>927</v>
      </c>
      <c r="J22" s="14"/>
    </row>
    <row r="23" spans="1:10" x14ac:dyDescent="0.2">
      <c r="A23" s="9"/>
      <c r="B23" s="16">
        <v>6</v>
      </c>
      <c r="C23" t="s">
        <v>73</v>
      </c>
      <c r="D23" t="s">
        <v>993</v>
      </c>
      <c r="J23" s="14"/>
    </row>
    <row r="24" spans="1:10" x14ac:dyDescent="0.2">
      <c r="A24" s="9"/>
      <c r="B24" s="16"/>
      <c r="D24" t="s">
        <v>74</v>
      </c>
      <c r="J24" s="14"/>
    </row>
    <row r="25" spans="1:10" x14ac:dyDescent="0.2">
      <c r="A25" s="9"/>
      <c r="B25" s="16"/>
      <c r="J25" s="14"/>
    </row>
    <row r="26" spans="1:10" x14ac:dyDescent="0.2">
      <c r="A26" s="9"/>
      <c r="B26" s="52">
        <v>7</v>
      </c>
      <c r="C26" s="31" t="s">
        <v>34</v>
      </c>
      <c r="D26" s="32" t="s">
        <v>287</v>
      </c>
      <c r="J26" s="14"/>
    </row>
    <row r="27" spans="1:10" x14ac:dyDescent="0.2">
      <c r="A27" s="9"/>
      <c r="B27" s="52">
        <v>8</v>
      </c>
      <c r="C27" t="s">
        <v>76</v>
      </c>
      <c r="D27" s="31" t="s">
        <v>298</v>
      </c>
      <c r="J27" s="14"/>
    </row>
    <row r="28" spans="1:10" x14ac:dyDescent="0.2">
      <c r="A28" s="9"/>
      <c r="D28" s="31" t="s">
        <v>108</v>
      </c>
      <c r="J28" s="14"/>
    </row>
    <row r="29" spans="1:10" x14ac:dyDescent="0.2">
      <c r="A29" s="9"/>
      <c r="J29" s="14"/>
    </row>
    <row r="30" spans="1:10" x14ac:dyDescent="0.2">
      <c r="A30" s="9"/>
      <c r="B30" s="15" t="s">
        <v>22</v>
      </c>
      <c r="C30" s="15" t="s">
        <v>23</v>
      </c>
      <c r="J30" s="14"/>
    </row>
    <row r="31" spans="1:10" x14ac:dyDescent="0.2">
      <c r="A31" s="9"/>
      <c r="B31" s="52">
        <v>1</v>
      </c>
      <c r="C31" s="31" t="s">
        <v>26</v>
      </c>
      <c r="D31" s="31" t="s">
        <v>994</v>
      </c>
      <c r="J31" s="14"/>
    </row>
    <row r="32" spans="1:10" x14ac:dyDescent="0.2">
      <c r="A32" s="9"/>
      <c r="B32" s="53">
        <v>2</v>
      </c>
      <c r="C32" t="s">
        <v>143</v>
      </c>
      <c r="D32" s="31" t="s">
        <v>995</v>
      </c>
      <c r="J32" s="14"/>
    </row>
    <row r="33" spans="1:10" x14ac:dyDescent="0.2">
      <c r="A33" s="9"/>
      <c r="B33" s="52">
        <v>3</v>
      </c>
      <c r="C33" s="31" t="s">
        <v>142</v>
      </c>
      <c r="D33" s="90" t="s">
        <v>997</v>
      </c>
      <c r="J33" s="14"/>
    </row>
    <row r="34" spans="1:10" x14ac:dyDescent="0.2">
      <c r="A34" s="9"/>
      <c r="B34" s="16">
        <v>4</v>
      </c>
      <c r="C34" s="31" t="s">
        <v>144</v>
      </c>
      <c r="D34" t="s">
        <v>75</v>
      </c>
      <c r="J34" s="14"/>
    </row>
    <row r="35" spans="1:10" x14ac:dyDescent="0.2">
      <c r="A35" s="9"/>
      <c r="B35" s="16"/>
      <c r="C35" s="31"/>
      <c r="D35" s="31"/>
      <c r="J35" s="14"/>
    </row>
    <row r="36" spans="1:10" x14ac:dyDescent="0.2">
      <c r="A36" s="9"/>
      <c r="B36" s="20" t="s">
        <v>3</v>
      </c>
      <c r="C36" s="15" t="s">
        <v>289</v>
      </c>
      <c r="J36" s="14"/>
    </row>
    <row r="37" spans="1:10" x14ac:dyDescent="0.2">
      <c r="A37" s="9"/>
      <c r="B37" s="20"/>
      <c r="C37" s="15"/>
      <c r="J37" s="14"/>
    </row>
    <row r="38" spans="1:10" x14ac:dyDescent="0.2">
      <c r="A38" s="9"/>
      <c r="B38" s="20"/>
      <c r="C38" s="15"/>
      <c r="J38" s="14"/>
    </row>
    <row r="39" spans="1:10" x14ac:dyDescent="0.2">
      <c r="A39" s="9"/>
      <c r="B39" s="20"/>
      <c r="C39" s="15"/>
      <c r="J39" s="14"/>
    </row>
    <row r="40" spans="1:10" x14ac:dyDescent="0.2">
      <c r="A40" s="9"/>
      <c r="B40" s="20" t="s">
        <v>4</v>
      </c>
      <c r="C40" s="15" t="s">
        <v>99</v>
      </c>
      <c r="J40" s="14"/>
    </row>
    <row r="41" spans="1:10" x14ac:dyDescent="0.2">
      <c r="A41" s="9"/>
      <c r="B41" s="20"/>
      <c r="C41" s="15"/>
      <c r="J41" s="14"/>
    </row>
    <row r="42" spans="1:10" x14ac:dyDescent="0.2">
      <c r="A42" s="9"/>
      <c r="B42" s="20"/>
      <c r="C42" s="15"/>
      <c r="J42" s="14"/>
    </row>
    <row r="43" spans="1:10" x14ac:dyDescent="0.2">
      <c r="A43" s="9"/>
      <c r="B43" s="20"/>
      <c r="C43" s="15"/>
      <c r="J43" s="14"/>
    </row>
    <row r="44" spans="1:10" x14ac:dyDescent="0.2">
      <c r="A44" s="9"/>
      <c r="B44" s="20"/>
      <c r="C44" s="15"/>
      <c r="J44" s="14"/>
    </row>
    <row r="45" spans="1:10" x14ac:dyDescent="0.2">
      <c r="A45" s="9"/>
      <c r="B45" s="20"/>
      <c r="C45" s="15"/>
      <c r="J45" s="14"/>
    </row>
    <row r="46" spans="1:10" x14ac:dyDescent="0.2">
      <c r="A46" s="9"/>
      <c r="B46" s="20"/>
      <c r="C46" s="15"/>
      <c r="E46" s="918" t="s">
        <v>2272</v>
      </c>
      <c r="F46" s="915"/>
      <c r="G46" s="915"/>
      <c r="H46" s="915"/>
      <c r="J46" s="14"/>
    </row>
    <row r="47" spans="1:10" x14ac:dyDescent="0.2">
      <c r="A47" s="9"/>
      <c r="B47" s="20"/>
      <c r="C47" s="15"/>
      <c r="E47" s="915" t="s">
        <v>147</v>
      </c>
      <c r="F47" s="915"/>
      <c r="G47" s="915"/>
      <c r="H47" s="915"/>
      <c r="J47" s="14"/>
    </row>
    <row r="48" spans="1:10" ht="15" x14ac:dyDescent="0.25">
      <c r="A48" s="9"/>
      <c r="B48" s="20"/>
      <c r="C48" s="15"/>
      <c r="E48" s="31" t="s">
        <v>969</v>
      </c>
      <c r="F48" s="754"/>
      <c r="J48" s="14"/>
    </row>
    <row r="49" spans="1:10" ht="15" x14ac:dyDescent="0.25">
      <c r="A49" s="9"/>
      <c r="B49" s="20"/>
      <c r="C49" s="15"/>
      <c r="E49" s="459" t="s">
        <v>2270</v>
      </c>
      <c r="F49" s="754"/>
      <c r="G49" s="915" t="s">
        <v>1471</v>
      </c>
      <c r="H49" s="915"/>
      <c r="I49" s="915"/>
      <c r="J49" s="14"/>
    </row>
    <row r="50" spans="1:10" ht="15" x14ac:dyDescent="0.25">
      <c r="A50" s="9"/>
      <c r="B50" s="20"/>
      <c r="C50" s="15"/>
      <c r="E50" s="459" t="s">
        <v>2271</v>
      </c>
      <c r="F50" s="754"/>
      <c r="J50" s="14"/>
    </row>
    <row r="51" spans="1:10" ht="15" x14ac:dyDescent="0.25">
      <c r="A51" s="9"/>
      <c r="B51" s="20"/>
      <c r="C51" s="15"/>
      <c r="E51" s="31" t="s">
        <v>970</v>
      </c>
      <c r="F51" s="754"/>
      <c r="J51" s="14"/>
    </row>
    <row r="52" spans="1:10" ht="15" x14ac:dyDescent="0.25">
      <c r="A52" s="9"/>
      <c r="B52" s="20"/>
      <c r="C52" s="15"/>
      <c r="F52" s="754"/>
      <c r="J52" s="14"/>
    </row>
    <row r="53" spans="1:10" x14ac:dyDescent="0.2">
      <c r="A53" s="9"/>
      <c r="B53" s="20"/>
      <c r="C53" s="15"/>
      <c r="E53" t="s">
        <v>161</v>
      </c>
      <c r="F53" s="753"/>
      <c r="J53" s="14"/>
    </row>
    <row r="54" spans="1:10" ht="15" x14ac:dyDescent="0.25">
      <c r="A54" s="9"/>
      <c r="B54" s="20"/>
      <c r="C54" s="15"/>
      <c r="E54" t="s">
        <v>148</v>
      </c>
      <c r="F54" s="754"/>
      <c r="G54" s="915" t="s">
        <v>151</v>
      </c>
      <c r="H54" s="915"/>
      <c r="J54" s="14"/>
    </row>
    <row r="55" spans="1:10" ht="15" x14ac:dyDescent="0.25">
      <c r="A55" s="9"/>
      <c r="B55" s="20"/>
      <c r="C55" s="15"/>
      <c r="E55" t="s">
        <v>149</v>
      </c>
      <c r="F55" s="754"/>
      <c r="J55" s="14"/>
    </row>
    <row r="56" spans="1:10" ht="15" x14ac:dyDescent="0.25">
      <c r="A56" s="9"/>
      <c r="B56" s="20"/>
      <c r="C56" s="15"/>
      <c r="E56" t="s">
        <v>150</v>
      </c>
      <c r="F56" s="754"/>
      <c r="J56" s="14"/>
    </row>
    <row r="57" spans="1:10" x14ac:dyDescent="0.2">
      <c r="A57" s="9"/>
      <c r="B57" s="20"/>
      <c r="C57" s="15"/>
      <c r="J57" s="14"/>
    </row>
    <row r="58" spans="1:10" ht="13.5" thickBot="1" x14ac:dyDescent="0.25">
      <c r="A58" s="17"/>
      <c r="B58" s="18"/>
      <c r="C58" s="18"/>
      <c r="D58" s="18"/>
      <c r="E58" s="18"/>
      <c r="F58" s="18"/>
      <c r="G58" s="18"/>
      <c r="H58" s="18"/>
      <c r="I58" s="18"/>
      <c r="J58" s="19"/>
    </row>
    <row r="59" spans="1:10" ht="13.5" thickBot="1" x14ac:dyDescent="0.25">
      <c r="A59" s="17"/>
      <c r="B59" s="18"/>
      <c r="C59" s="18"/>
      <c r="D59" s="18"/>
      <c r="E59" s="18"/>
      <c r="F59" s="18"/>
      <c r="G59" s="18"/>
      <c r="H59" s="18"/>
      <c r="I59" s="18"/>
      <c r="J59" s="19"/>
    </row>
    <row r="70" spans="2:9" ht="18" x14ac:dyDescent="0.25">
      <c r="B70" s="923" t="s">
        <v>106</v>
      </c>
      <c r="C70" s="924"/>
      <c r="D70" s="924"/>
      <c r="E70" s="924"/>
      <c r="F70" s="924"/>
      <c r="G70" s="924"/>
      <c r="H70" s="924"/>
      <c r="I70" s="925"/>
    </row>
    <row r="71" spans="2:9" ht="18" x14ac:dyDescent="0.25">
      <c r="B71" s="920" t="s">
        <v>107</v>
      </c>
      <c r="C71" s="921"/>
      <c r="D71" s="921"/>
      <c r="E71" s="921"/>
      <c r="F71" s="921"/>
      <c r="G71" s="921"/>
      <c r="H71" s="921"/>
      <c r="I71" s="922"/>
    </row>
    <row r="72" spans="2:9" ht="18" x14ac:dyDescent="0.25">
      <c r="B72" s="24" t="s">
        <v>65</v>
      </c>
      <c r="C72" s="29"/>
      <c r="D72" s="29"/>
      <c r="E72" s="29"/>
      <c r="F72" s="29"/>
      <c r="G72" s="29"/>
      <c r="H72" s="29"/>
      <c r="I72" s="30"/>
    </row>
    <row r="73" spans="2:9" ht="18" x14ac:dyDescent="0.25">
      <c r="B73" s="24" t="s">
        <v>64</v>
      </c>
      <c r="C73" s="29"/>
      <c r="D73" s="29"/>
      <c r="E73" s="29"/>
      <c r="F73" s="29"/>
      <c r="G73" s="29"/>
      <c r="H73" s="29"/>
      <c r="I73" s="30"/>
    </row>
    <row r="74" spans="2:9" x14ac:dyDescent="0.2">
      <c r="B74" s="21"/>
      <c r="I74" s="22"/>
    </row>
    <row r="75" spans="2:9" x14ac:dyDescent="0.2">
      <c r="B75" s="21" t="s">
        <v>1</v>
      </c>
      <c r="C75" s="15" t="s">
        <v>141</v>
      </c>
      <c r="I75" s="22"/>
    </row>
    <row r="76" spans="2:9" x14ac:dyDescent="0.2">
      <c r="B76" s="23">
        <v>1</v>
      </c>
      <c r="C76" s="31" t="s">
        <v>100</v>
      </c>
      <c r="I76" s="22"/>
    </row>
    <row r="77" spans="2:9" x14ac:dyDescent="0.2">
      <c r="B77" s="23">
        <v>2</v>
      </c>
      <c r="C77" t="s">
        <v>101</v>
      </c>
      <c r="I77" s="22"/>
    </row>
    <row r="78" spans="2:9" x14ac:dyDescent="0.2">
      <c r="B78" s="23">
        <v>3</v>
      </c>
      <c r="C78" s="31" t="s">
        <v>81</v>
      </c>
      <c r="I78" s="22"/>
    </row>
    <row r="79" spans="2:9" x14ac:dyDescent="0.2">
      <c r="B79" s="23">
        <v>4</v>
      </c>
      <c r="C79" t="s">
        <v>37</v>
      </c>
      <c r="I79" s="22"/>
    </row>
    <row r="80" spans="2:9" x14ac:dyDescent="0.2">
      <c r="B80" s="23">
        <v>5</v>
      </c>
      <c r="C80" t="s">
        <v>40</v>
      </c>
      <c r="I80" s="22"/>
    </row>
    <row r="81" spans="2:9" x14ac:dyDescent="0.2">
      <c r="B81" s="23"/>
      <c r="C81" t="s">
        <v>41</v>
      </c>
      <c r="I81" s="22"/>
    </row>
    <row r="82" spans="2:9" x14ac:dyDescent="0.2">
      <c r="B82" s="23"/>
      <c r="C82" t="s">
        <v>42</v>
      </c>
      <c r="I82" s="22"/>
    </row>
    <row r="83" spans="2:9" x14ac:dyDescent="0.2">
      <c r="B83" s="23"/>
      <c r="C83" t="s">
        <v>43</v>
      </c>
      <c r="I83" s="22"/>
    </row>
    <row r="84" spans="2:9" x14ac:dyDescent="0.2">
      <c r="B84" s="23"/>
      <c r="C84" t="s">
        <v>44</v>
      </c>
      <c r="I84" s="22"/>
    </row>
    <row r="85" spans="2:9" x14ac:dyDescent="0.2">
      <c r="B85" s="23"/>
      <c r="C85" t="s">
        <v>45</v>
      </c>
      <c r="I85" s="22"/>
    </row>
    <row r="86" spans="2:9" x14ac:dyDescent="0.2">
      <c r="B86" s="23">
        <v>6</v>
      </c>
      <c r="C86" s="31" t="s">
        <v>82</v>
      </c>
      <c r="I86" s="22"/>
    </row>
    <row r="87" spans="2:9" x14ac:dyDescent="0.2">
      <c r="B87" s="23"/>
      <c r="C87" s="31" t="s">
        <v>83</v>
      </c>
      <c r="I87" s="22"/>
    </row>
    <row r="88" spans="2:9" x14ac:dyDescent="0.2">
      <c r="B88" s="23">
        <v>7</v>
      </c>
      <c r="C88" t="s">
        <v>102</v>
      </c>
      <c r="I88" s="22"/>
    </row>
    <row r="89" spans="2:9" x14ac:dyDescent="0.2">
      <c r="B89" s="23">
        <v>8</v>
      </c>
      <c r="C89" s="31" t="s">
        <v>113</v>
      </c>
      <c r="I89" s="22"/>
    </row>
    <row r="90" spans="2:9" x14ac:dyDescent="0.2">
      <c r="B90" s="23"/>
      <c r="C90" s="31" t="s">
        <v>110</v>
      </c>
      <c r="I90" s="22"/>
    </row>
    <row r="91" spans="2:9" x14ac:dyDescent="0.2">
      <c r="B91" s="23"/>
      <c r="I91" s="22"/>
    </row>
    <row r="92" spans="2:9" x14ac:dyDescent="0.2">
      <c r="B92" s="21" t="s">
        <v>2</v>
      </c>
      <c r="C92" s="15" t="s">
        <v>23</v>
      </c>
      <c r="I92" s="22"/>
    </row>
    <row r="93" spans="2:9" x14ac:dyDescent="0.2">
      <c r="B93" s="23">
        <v>1</v>
      </c>
      <c r="C93" s="31" t="s">
        <v>84</v>
      </c>
      <c r="I93" s="22"/>
    </row>
    <row r="94" spans="2:9" x14ac:dyDescent="0.2">
      <c r="B94" s="23">
        <v>2</v>
      </c>
      <c r="C94" s="31" t="s">
        <v>103</v>
      </c>
      <c r="I94" s="22"/>
    </row>
    <row r="95" spans="2:9" x14ac:dyDescent="0.2">
      <c r="B95" s="23">
        <v>3</v>
      </c>
      <c r="C95" s="31" t="s">
        <v>69</v>
      </c>
      <c r="I95" s="22"/>
    </row>
    <row r="96" spans="2:9" x14ac:dyDescent="0.2">
      <c r="B96" s="23">
        <v>4</v>
      </c>
      <c r="C96" s="31" t="s">
        <v>145</v>
      </c>
      <c r="I96" s="22"/>
    </row>
    <row r="97" spans="2:9" x14ac:dyDescent="0.2">
      <c r="B97" s="23"/>
      <c r="I97" s="22"/>
    </row>
    <row r="98" spans="2:9" x14ac:dyDescent="0.2">
      <c r="B98" s="21" t="s">
        <v>3</v>
      </c>
      <c r="C98" s="15" t="s">
        <v>70</v>
      </c>
      <c r="I98" s="22"/>
    </row>
    <row r="99" spans="2:9" x14ac:dyDescent="0.2">
      <c r="B99" s="23"/>
      <c r="C99" s="31" t="s">
        <v>104</v>
      </c>
      <c r="I99" s="22"/>
    </row>
    <row r="100" spans="2:9" x14ac:dyDescent="0.2">
      <c r="B100" s="23"/>
      <c r="C100" s="31" t="s">
        <v>87</v>
      </c>
      <c r="I100" s="22"/>
    </row>
    <row r="101" spans="2:9" x14ac:dyDescent="0.2">
      <c r="B101" s="23"/>
      <c r="C101" s="31"/>
      <c r="I101" s="22"/>
    </row>
    <row r="102" spans="2:9" x14ac:dyDescent="0.2">
      <c r="B102" s="23"/>
      <c r="I102" s="22"/>
    </row>
    <row r="103" spans="2:9" x14ac:dyDescent="0.2">
      <c r="B103" s="24" t="s">
        <v>4</v>
      </c>
      <c r="C103" s="15" t="s">
        <v>80</v>
      </c>
      <c r="I103" s="22"/>
    </row>
    <row r="104" spans="2:9" x14ac:dyDescent="0.2">
      <c r="B104" s="23"/>
      <c r="C104" s="31" t="s">
        <v>72</v>
      </c>
      <c r="I104" s="22"/>
    </row>
    <row r="105" spans="2:9" x14ac:dyDescent="0.2">
      <c r="B105" s="24"/>
      <c r="C105" s="15"/>
      <c r="I105" s="22"/>
    </row>
    <row r="106" spans="2:9" x14ac:dyDescent="0.2">
      <c r="B106" s="23"/>
      <c r="I106" s="22"/>
    </row>
    <row r="107" spans="2:9" x14ac:dyDescent="0.2">
      <c r="B107" s="25"/>
      <c r="C107" s="26"/>
      <c r="D107" s="26"/>
      <c r="E107" s="26"/>
      <c r="F107" s="26"/>
      <c r="G107" s="26"/>
      <c r="H107" s="26"/>
      <c r="I107" s="27"/>
    </row>
  </sheetData>
  <mergeCells count="10">
    <mergeCell ref="B71:I71"/>
    <mergeCell ref="E46:H46"/>
    <mergeCell ref="E47:H47"/>
    <mergeCell ref="G54:H54"/>
    <mergeCell ref="H2:I2"/>
    <mergeCell ref="B4:I4"/>
    <mergeCell ref="B5:I5"/>
    <mergeCell ref="B6:I6"/>
    <mergeCell ref="B70:I70"/>
    <mergeCell ref="G49:I49"/>
  </mergeCells>
  <pageMargins left="0.74803149606299213" right="0.35433070866141736" top="0.55118110236220474" bottom="1.1100000000000001" header="0.51181102362204722" footer="0.51181102362204722"/>
  <pageSetup paperSize="10000"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2</vt:i4>
      </vt:variant>
    </vt:vector>
  </HeadingPairs>
  <TitlesOfParts>
    <vt:vector size="17" baseType="lpstr">
      <vt:lpstr>lamp 1 Tanah</vt:lpstr>
      <vt:lpstr>LK KIB A</vt:lpstr>
      <vt:lpstr>lamp 2a Kendaraan</vt:lpstr>
      <vt:lpstr>Lamp 2 Intrakomtabel</vt:lpstr>
      <vt:lpstr>Lamp 2 Ekstrakomtabel</vt:lpstr>
      <vt:lpstr>lamp 3 Gedung </vt:lpstr>
      <vt:lpstr>LK KIB C</vt:lpstr>
      <vt:lpstr>Denah Bangunan</vt:lpstr>
      <vt:lpstr>lamp 4 JIJ</vt:lpstr>
      <vt:lpstr> LK KIB D</vt:lpstr>
      <vt:lpstr>Lamp 5 ATL</vt:lpstr>
      <vt:lpstr>lamp 6 KDP</vt:lpstr>
      <vt:lpstr>LK KIB F</vt:lpstr>
      <vt:lpstr>Lamp 7 (belum)</vt:lpstr>
      <vt:lpstr>SPTJM</vt:lpstr>
      <vt:lpstr>'lamp 1 Tanah'!Print_Area</vt:lpstr>
      <vt:lpstr>'LK KIB A'!Print_Area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Novi Rahyanti</dc:creator>
  <cp:lastModifiedBy>SMAN 12 BANDUNG</cp:lastModifiedBy>
  <cp:lastPrinted>2023-02-08T01:04:28Z</cp:lastPrinted>
  <dcterms:created xsi:type="dcterms:W3CDTF">1996-10-14T23:33:28Z</dcterms:created>
  <dcterms:modified xsi:type="dcterms:W3CDTF">2023-02-17T07:30:41Z</dcterms:modified>
</cp:coreProperties>
</file>